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88" yWindow="12" windowWidth="11316" windowHeight="9840"/>
  </bookViews>
  <sheets>
    <sheet name="Финансирование" sheetId="1" r:id="rId1"/>
    <sheet name="Показатели, критерии" sheetId="2" r:id="rId2"/>
    <sheet name="План реализации" sheetId="6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реализации'!$A$8</definedName>
    <definedName name="_ednref2" localSheetId="2">'План реализации'!$B$8</definedName>
    <definedName name="_ednref3" localSheetId="2">'План реализации'!$C$8</definedName>
    <definedName name="_xlnm.Print_Titles" localSheetId="2">'План реализации'!$8:$11</definedName>
    <definedName name="_xlnm.Print_Titles" localSheetId="1">'Показатели, критерии'!$9:$11</definedName>
    <definedName name="_xlnm.Print_Titles" localSheetId="0">Финансирование!$9:$11</definedName>
    <definedName name="_xlnm.Print_Area" localSheetId="2">'План реализации'!$A$1:$Q$82</definedName>
    <definedName name="_xlnm.Print_Area" localSheetId="1">'Показатели, критерии'!$A$1:$G$57</definedName>
    <definedName name="_xlnm.Print_Area" localSheetId="0">Финансирование!$A$1:$AF$69</definedName>
    <definedName name="Сетка">[1]Сетка!$A$1:$B$18</definedName>
  </definedNames>
  <calcPr calcId="145621" refMode="R1C1"/>
</workbook>
</file>

<file path=xl/calcChain.xml><?xml version="1.0" encoding="utf-8"?>
<calcChain xmlns="http://schemas.openxmlformats.org/spreadsheetml/2006/main">
  <c r="T59" i="1" l="1"/>
  <c r="V59" i="1" s="1"/>
  <c r="T61" i="1"/>
  <c r="V61" i="1" s="1"/>
  <c r="N61" i="1"/>
  <c r="P61" i="1" s="1"/>
  <c r="N59" i="1"/>
  <c r="P59" i="1" s="1"/>
  <c r="T57" i="1"/>
  <c r="I57" i="1"/>
  <c r="J57" i="1"/>
  <c r="V57" i="1" l="1"/>
  <c r="N57" i="1"/>
  <c r="S43" i="1" l="1"/>
  <c r="S13" i="1" s="1"/>
  <c r="H43" i="1"/>
  <c r="H13" i="1" s="1"/>
  <c r="P77" i="6" l="1"/>
  <c r="O77" i="6"/>
  <c r="N77" i="6"/>
  <c r="M77" i="6"/>
  <c r="L77" i="6"/>
  <c r="K77" i="6"/>
  <c r="J77" i="6"/>
  <c r="I77" i="6"/>
  <c r="T74" i="6"/>
  <c r="S74" i="6"/>
  <c r="T73" i="6"/>
  <c r="S73" i="6"/>
  <c r="T72" i="6"/>
  <c r="S72" i="6"/>
  <c r="T71" i="6"/>
  <c r="S71" i="6"/>
  <c r="T55" i="6"/>
  <c r="S55" i="6"/>
  <c r="T12" i="6"/>
  <c r="S12" i="6"/>
  <c r="AK42" i="1" l="1"/>
  <c r="AJ42" i="1"/>
  <c r="AI42" i="1"/>
  <c r="R42" i="1"/>
  <c r="Q42" i="1"/>
  <c r="P42" i="1"/>
  <c r="O42" i="1"/>
  <c r="N42" i="1"/>
  <c r="K42" i="1"/>
  <c r="AN42" i="1" s="1"/>
  <c r="AN38" i="1"/>
  <c r="Q38" i="1"/>
  <c r="AG38" i="1" s="1"/>
  <c r="P38" i="1"/>
  <c r="O38" i="1"/>
  <c r="N38" i="1"/>
  <c r="AN37" i="1"/>
  <c r="Q37" i="1"/>
  <c r="AG37" i="1" s="1"/>
  <c r="P37" i="1"/>
  <c r="O37" i="1"/>
  <c r="N37" i="1"/>
  <c r="AN36" i="1"/>
  <c r="AK36" i="1"/>
  <c r="AJ36" i="1"/>
  <c r="AI36" i="1"/>
  <c r="R36" i="1"/>
  <c r="Q36" i="1"/>
  <c r="AG36" i="1" s="1"/>
  <c r="P36" i="1"/>
  <c r="O36" i="1"/>
  <c r="N36" i="1"/>
  <c r="AN35" i="1"/>
  <c r="R35" i="1"/>
  <c r="Q35" i="1"/>
  <c r="AG35" i="1" s="1"/>
  <c r="P35" i="1"/>
  <c r="O35" i="1"/>
  <c r="AI35" i="1" s="1"/>
  <c r="AI33" i="1" s="1"/>
  <c r="N35" i="1"/>
  <c r="AN34" i="1"/>
  <c r="R34" i="1"/>
  <c r="Q34" i="1"/>
  <c r="AG34" i="1" s="1"/>
  <c r="P34" i="1"/>
  <c r="O34" i="1"/>
  <c r="N34" i="1"/>
  <c r="AN33" i="1"/>
  <c r="R33" i="1"/>
  <c r="Q33" i="1"/>
  <c r="AG33" i="1" s="1"/>
  <c r="P33" i="1"/>
  <c r="O33" i="1"/>
  <c r="N33" i="1"/>
  <c r="AN32" i="1"/>
  <c r="AK32" i="1"/>
  <c r="AJ32" i="1"/>
  <c r="AI32" i="1"/>
  <c r="R32" i="1"/>
  <c r="Q32" i="1"/>
  <c r="AG32" i="1" s="1"/>
  <c r="P32" i="1"/>
  <c r="AN31" i="1"/>
  <c r="AK31" i="1"/>
  <c r="AJ31" i="1"/>
  <c r="AI31" i="1"/>
  <c r="R31" i="1"/>
  <c r="Q31" i="1"/>
  <c r="AG31" i="1" s="1"/>
  <c r="P31" i="1"/>
  <c r="AN30" i="1"/>
  <c r="AK30" i="1"/>
  <c r="AJ30" i="1"/>
  <c r="AI30" i="1"/>
  <c r="R30" i="1"/>
  <c r="Q30" i="1"/>
  <c r="AG30" i="1" s="1"/>
  <c r="P30" i="1"/>
  <c r="AN29" i="1"/>
  <c r="AK29" i="1"/>
  <c r="AJ29" i="1"/>
  <c r="AI29" i="1"/>
  <c r="R29" i="1"/>
  <c r="Q29" i="1"/>
  <c r="AG29" i="1" s="1"/>
  <c r="P29" i="1"/>
  <c r="AN28" i="1"/>
  <c r="AK28" i="1"/>
  <c r="AJ28" i="1"/>
  <c r="AI28" i="1"/>
  <c r="R28" i="1"/>
  <c r="Q28" i="1"/>
  <c r="AG28" i="1" s="1"/>
  <c r="P28" i="1"/>
  <c r="AN27" i="1"/>
  <c r="AK27" i="1"/>
  <c r="AJ27" i="1"/>
  <c r="AI27" i="1"/>
  <c r="R27" i="1"/>
  <c r="Q27" i="1"/>
  <c r="AG27" i="1" s="1"/>
  <c r="P27" i="1"/>
  <c r="AN25" i="1"/>
  <c r="AK25" i="1"/>
  <c r="AJ25" i="1"/>
  <c r="AI25" i="1"/>
  <c r="R25" i="1"/>
  <c r="Q25" i="1"/>
  <c r="AG25" i="1" s="1"/>
  <c r="P25" i="1"/>
  <c r="AN24" i="1"/>
  <c r="AK24" i="1"/>
  <c r="AJ24" i="1"/>
  <c r="AI24" i="1"/>
  <c r="R24" i="1"/>
  <c r="Q24" i="1"/>
  <c r="AG24" i="1" s="1"/>
  <c r="P24" i="1"/>
  <c r="AN23" i="1"/>
  <c r="AK23" i="1"/>
  <c r="AJ23" i="1"/>
  <c r="AI23" i="1"/>
  <c r="R23" i="1"/>
  <c r="Q23" i="1"/>
  <c r="AG23" i="1" s="1"/>
  <c r="P23" i="1"/>
  <c r="AN22" i="1"/>
  <c r="AK22" i="1"/>
  <c r="AJ22" i="1"/>
  <c r="AI22" i="1"/>
  <c r="R22" i="1"/>
  <c r="Q22" i="1"/>
  <c r="AG22" i="1" s="1"/>
  <c r="P22" i="1"/>
  <c r="AN21" i="1"/>
  <c r="AK21" i="1"/>
  <c r="AJ21" i="1"/>
  <c r="AI21" i="1"/>
  <c r="R21" i="1"/>
  <c r="Q21" i="1"/>
  <c r="AG21" i="1" s="1"/>
  <c r="P21" i="1"/>
  <c r="AN20" i="1"/>
  <c r="AK20" i="1"/>
  <c r="AJ20" i="1"/>
  <c r="AI20" i="1"/>
  <c r="R20" i="1"/>
  <c r="Q20" i="1"/>
  <c r="AG20" i="1" s="1"/>
  <c r="P20" i="1"/>
  <c r="AN19" i="1"/>
  <c r="AK19" i="1"/>
  <c r="AJ19" i="1"/>
  <c r="AI19" i="1"/>
  <c r="R19" i="1"/>
  <c r="Q19" i="1"/>
  <c r="AG19" i="1" s="1"/>
  <c r="P19" i="1"/>
  <c r="AN15" i="1"/>
  <c r="AK15" i="1"/>
  <c r="AJ15" i="1"/>
  <c r="AI15" i="1"/>
  <c r="R15" i="1"/>
  <c r="Q15" i="1"/>
  <c r="AG15" i="1" s="1"/>
  <c r="P15" i="1"/>
  <c r="V14" i="1"/>
  <c r="T14" i="1"/>
  <c r="N14" i="1"/>
  <c r="N13" i="1" s="1"/>
  <c r="L14" i="1"/>
  <c r="K14" i="1"/>
  <c r="I14" i="1"/>
  <c r="I13" i="1" s="1"/>
  <c r="F14" i="1"/>
  <c r="E14" i="1"/>
  <c r="D14" i="1"/>
  <c r="AG61" i="1"/>
  <c r="AG60" i="1"/>
  <c r="P60" i="1"/>
  <c r="AG59" i="1"/>
  <c r="AG58" i="1"/>
  <c r="P58" i="1"/>
  <c r="K57" i="1"/>
  <c r="E57" i="1"/>
  <c r="E13" i="1" s="1"/>
  <c r="X13" i="1"/>
  <c r="T13" i="1"/>
  <c r="L13" i="1"/>
  <c r="J13" i="1"/>
  <c r="D13" i="1"/>
  <c r="AL28" i="1" l="1"/>
  <c r="K13" i="1"/>
  <c r="P14" i="1"/>
  <c r="R14" i="1"/>
  <c r="R13" i="1" s="1"/>
  <c r="AL30" i="1"/>
  <c r="AL15" i="1"/>
  <c r="AL20" i="1"/>
  <c r="AL22" i="1"/>
  <c r="AL32" i="1"/>
  <c r="AL24" i="1"/>
  <c r="V13" i="1"/>
  <c r="O14" i="1"/>
  <c r="O13" i="1" s="1"/>
  <c r="P57" i="1"/>
  <c r="Q14" i="1"/>
  <c r="Q13" i="1" s="1"/>
  <c r="AL19" i="1"/>
  <c r="AL21" i="1"/>
  <c r="AL23" i="1"/>
  <c r="AL25" i="1"/>
  <c r="AL27" i="1"/>
  <c r="AL29" i="1"/>
  <c r="AL31" i="1"/>
  <c r="AL36" i="1"/>
  <c r="AL42" i="1"/>
  <c r="AG57" i="1"/>
  <c r="AG42" i="1"/>
  <c r="AG14" i="1" s="1"/>
  <c r="P13" i="1" l="1"/>
  <c r="AG13" i="1"/>
</calcChain>
</file>

<file path=xl/sharedStrings.xml><?xml version="1.0" encoding="utf-8"?>
<sst xmlns="http://schemas.openxmlformats.org/spreadsheetml/2006/main" count="1283" uniqueCount="399">
  <si>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</si>
  <si>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</si>
  <si>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</si>
  <si>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</si>
  <si>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</si>
  <si>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</si>
  <si>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</si>
  <si>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</si>
  <si>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</si>
  <si>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</si>
  <si>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</si>
  <si>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</si>
  <si>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</si>
  <si>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</si>
  <si>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</si>
  <si>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 xml:space="preserve">           (И.О. Фамилия)      </t>
  </si>
  <si>
    <t>Непосредственный результат реализации мероприятия</t>
  </si>
  <si>
    <t>план</t>
  </si>
  <si>
    <t>факт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</si>
  <si>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</si>
  <si>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</si>
  <si>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</si>
  <si>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</si>
  <si>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</si>
  <si>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</si>
  <si>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</si>
  <si>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</si>
  <si>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</si>
  <si>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Статус</t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</si>
  <si>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</si>
  <si>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</si>
  <si>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</si>
  <si>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</si>
  <si>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</si>
  <si>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</si>
  <si>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Итого по государственной программе</t>
  </si>
  <si>
    <t>о выполнении плана реализации государственной программы Краснодарского края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</si>
  <si>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</si>
  <si>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</si>
  <si>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</si>
  <si>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</si>
  <si>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</si>
  <si>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</si>
  <si>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</si>
  <si>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</si>
  <si>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</si>
  <si>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</si>
  <si>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</si>
  <si>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</si>
  <si>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</si>
  <si>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</si>
  <si>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Информационное обеспечение реализации подпрограммы</t>
  </si>
  <si>
    <t>1.1.2</t>
  </si>
  <si>
    <t>Компенсация расходов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 (далее - участников Государственной программы) и членов их семей, на первичное медицинское обследование</t>
  </si>
  <si>
    <t>1.1.3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</si>
  <si>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</si>
  <si>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</t>
  </si>
  <si>
    <t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</si>
  <si>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</si>
  <si>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</si>
  <si>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</si>
  <si>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</si>
  <si>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</si>
  <si>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</si>
  <si>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</si>
  <si>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</si>
  <si>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</si>
  <si>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</si>
  <si>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</si>
  <si>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</si>
  <si>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</si>
  <si>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</si>
  <si>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1.1.10</t>
  </si>
  <si>
    <t>Предоставление субсидий работодателям (юридическим лицам (за исключением государственных (муниципальных) учреждений) и индивидуальным предпринимателям) в целях возмещения затрат на оборудование (оснащение) рабочих мест для трудоустройства незанятых инвалидов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</si>
  <si>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</si>
  <si>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</si>
  <si>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</si>
  <si>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</si>
  <si>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</si>
  <si>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</si>
  <si>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</si>
  <si>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</si>
  <si>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</si>
  <si>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</si>
  <si>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</si>
  <si>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</si>
  <si>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</si>
  <si>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</si>
  <si>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1.3.1.2</t>
  </si>
  <si>
    <t>Осуществление выплаты пособия по безработице детям-сиротам, детям, оставшимся без попечения родителей,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</si>
  <si>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</si>
  <si>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</si>
  <si>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</si>
  <si>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</si>
  <si>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</si>
  <si>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</si>
  <si>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</si>
  <si>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</si>
  <si>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</si>
  <si>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</si>
  <si>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</si>
  <si>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</si>
  <si>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</si>
  <si>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</si>
  <si>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</si>
  <si>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</si>
  <si>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</si>
  <si>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</si>
  <si>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</si>
  <si>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</si>
  <si>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</si>
  <si>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</si>
  <si>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</si>
  <si>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</si>
  <si>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</si>
  <si>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</si>
  <si>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</si>
  <si>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Организация и проведение краевых конкурсов на лучшую организацию работ по охране труда среди организаций Краснодарского края, а также участие во всероссийском конкурсе "Успех и безопасность"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</si>
  <si>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</si>
  <si>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</si>
  <si>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</si>
  <si>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</si>
  <si>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</si>
  <si>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</si>
  <si>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</si>
  <si>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</si>
  <si>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</si>
  <si>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</si>
  <si>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</si>
  <si>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</si>
  <si>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</si>
  <si>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</si>
  <si>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</si>
  <si>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</si>
  <si>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</si>
  <si>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</si>
  <si>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</si>
  <si>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</si>
  <si>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</si>
  <si>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</si>
  <si>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</si>
  <si>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</si>
  <si>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</si>
  <si>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</si>
  <si>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</si>
  <si>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</si>
  <si>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</si>
  <si>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</si>
  <si>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2.2</t>
  </si>
  <si>
    <t>Доля безработных граждан, направленных на профессиональное обучение или получение дополнительного профессионального образования, включая обучение в другой местности, от среднегодовой численности зарегистрированных безработных граждан</t>
  </si>
  <si>
    <t>2.3</t>
  </si>
  <si>
    <t>Доля безработных граждан, направленных на оплачиваемые общественные и временные работы, от среднегодовой численности зарегистрированных безработных граждан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</si>
  <si>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</si>
  <si>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</si>
  <si>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2.5</t>
  </si>
  <si>
    <t>Доля безработных граждан, получивших государственную услугу по социальной адаптации на рынке труда, от среднегодовой численности зарегистрированных безработных граждан</t>
  </si>
  <si>
    <t>2.6</t>
  </si>
  <si>
    <t>Доля безработных граждан, получивших государственную услугу по психологической поддержке, от среднегодовой численности зарегистрированных безработных граждан</t>
  </si>
  <si>
    <t>2.7</t>
  </si>
  <si>
    <t>Доля безработных граждан, открывших собственное дело, от среднегодовой численности зарегистрированных безработных граждан</t>
  </si>
  <si>
    <t>2.8</t>
  </si>
  <si>
    <t>Доля безработных граждан, получивших государственную услугу по содействию в переезде, и безработных граждан и членов их семей, получивших государственную услугу по содействию в переселении в другую местность, для трудоустройства по имеющейся у них профессии (специальности) от среднегодовой численности зарегистрированных безработных граждан</t>
  </si>
  <si>
    <t>2.9</t>
  </si>
  <si>
    <t>Численность незанятых инвалидов, трудоустроенных на оборудованные (оснащенные) для них рабочие места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</si>
  <si>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</si>
  <si>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</si>
  <si>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</si>
  <si>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</si>
  <si>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</si>
  <si>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</si>
  <si>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</si>
  <si>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</si>
  <si>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</si>
  <si>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</si>
  <si>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</si>
  <si>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</si>
  <si>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</si>
  <si>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</si>
  <si>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</si>
  <si>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</si>
  <si>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</si>
  <si>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4.1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</si>
  <si>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</si>
  <si>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4.2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</si>
  <si>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</si>
  <si>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4.3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</si>
  <si>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</si>
  <si>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4.4</t>
  </si>
  <si>
    <t>Доля участников Государственной программы, постоянно жилищно обустроенных в Краснодарском крае</t>
  </si>
  <si>
    <t>4.5</t>
  </si>
  <si>
    <t>Доля занятых участников Государственной программы и членов их семей - всего, в том числе:</t>
  </si>
  <si>
    <t>4.6</t>
  </si>
  <si>
    <t>работающих по найму</t>
  </si>
  <si>
    <t>4.7</t>
  </si>
  <si>
    <t>осуществляющих предпринимательскую деятельность</t>
  </si>
  <si>
    <t>4.8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</si>
  <si>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</si>
  <si>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4.9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</si>
  <si>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</si>
  <si>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4.10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</si>
  <si>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</si>
  <si>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</si>
  <si>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(за I квартал, I полугодие, 9 месяцев, год)</t>
  </si>
  <si>
    <t>Мероприятие № 1 "Информирование о положении на рынке труда в Краснодарском крае"</t>
  </si>
  <si>
    <t>-</t>
  </si>
  <si>
    <t>Начальник отдела профобучения и профессиональной ориентации в управлении занятости населения М.В. Слепченко</t>
  </si>
  <si>
    <t>х</t>
  </si>
  <si>
    <t>Контрольное событие 1.1 Направление в центры занятости населения информации о положении на рынке труда в Краснодарском крае</t>
  </si>
  <si>
    <t>Мероприятие № 2 "Формирование краевого банка вакансий"</t>
  </si>
  <si>
    <t>Начальник отдела трудоустройства и технологии работы в управлении занятости населения Л.А. Деревянко</t>
  </si>
  <si>
    <t>Мероприятие № 3 "Содействие гражданам в поиске подходящей работы, а работодателям – в подборе необходимых работников"</t>
  </si>
  <si>
    <t>Мероприятие № 4 "Организация выездов мобильных центров занятости населения в городские и сельские поселения для приема граждан и работодателей"</t>
  </si>
  <si>
    <t>Контрольное событие 4.1 Формирование графика выезда Мобильных центров занятости в мцниципальных образованиях для оказания государственных услуг в сфере содействия занятости населения</t>
  </si>
  <si>
    <t>Мероприятие № 5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</si>
  <si>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№ 6 "Организация ярмарок вакансий и учебных рабочих мест"</t>
  </si>
  <si>
    <t>Контрольное событие 6.1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</si>
  <si>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6.2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</si>
  <si>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6.3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</si>
  <si>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Мероприятие № 7 "Организация проведения оплачиваемых общественных работ"</t>
  </si>
  <si>
    <t>Начальник отдела специальных программ и трудоустройства инвалидов в управлении занятости населения
Л.Д. Михайловская</t>
  </si>
  <si>
    <t>Контрольное событие № 7.2 Проведение семинаров со 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</si>
  <si>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Мероприятие № 8 "Организация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безра-ботных граждан в возрасте от 18 до 20 лет, имеющих среднее профессиональное образование и ищущих работу впервые"</t>
  </si>
  <si>
    <t>Контрольное событие № 8.2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</si>
  <si>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1.1.9</t>
  </si>
  <si>
    <t>Мероприятие № 9 "Содействие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регистрации"</t>
  </si>
  <si>
    <t>Контрольное событие 
9.1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</si>
  <si>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Мероприятие № 10 "Предоставление субсидий работодателям (юридическим лицам (за исключением государственных (муниципальных) учреждений) и индивидуальным предпринимателям) в целях возмещения затрат на оборудование (оснащение) рабочих мест для трудоустройства незанятых инвалидов"</t>
  </si>
  <si>
    <t xml:space="preserve">Контрольное событие
10.1 Проведение семинаров со специалистами центров занятости населения по проведению мониторинга оборудованных (оснащенных) работодателями рабочих мест для инвалидов </t>
  </si>
  <si>
    <t>Мероприятие № 11 "Уведомительная регистрация коллективных договоров и соглашений в сфере труда, заключаемых в Краснодарском крае"</t>
  </si>
  <si>
    <t>Начальник отдела трудовых отношений и социальных гарантий в управлении труда Н.Д.Федаш</t>
  </si>
  <si>
    <t>Мероприятие № 12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</si>
  <si>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Мероприятие № 13 "Психологическая поддержка безработных граждан"</t>
  </si>
  <si>
    <t>Мероприятие № 14 "Социальная адаптация безработных граждан на рынке труда"</t>
  </si>
  <si>
    <t>Контрольное событие 14.1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</si>
  <si>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Мероприятие № 15 "Профессиональное обучение и дополнительное профессиональное образование безработных граждан, включая обучение в другой местности"</t>
  </si>
  <si>
    <t>Контрольное событие 15.1 Проведение семинаров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</si>
  <si>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Мероприятие № 16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</si>
  <si>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Контрольное событие 16.1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</si>
  <si>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Мероприятие № 17 "Профессиональное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деятельность"</t>
  </si>
  <si>
    <t>Контрольное событие 17.1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</si>
  <si>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1.3.1</t>
  </si>
  <si>
    <t>Мероприятие № 18 "Осуществление социальных выплат гражданам, признанным в установленном порядке безработными"</t>
  </si>
  <si>
    <t>Руководители государственных казенных учреждений Краснодарского края центров занятости населения в муниципальных образованиях</t>
  </si>
  <si>
    <t>Мероприятие № 19 "Выдача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Федерации"</t>
  </si>
  <si>
    <t>Начальник отдела трудовой миграции в управлении занятости населения А.Б.Геращенко</t>
  </si>
  <si>
    <t>Мероприятие № 20 "Прогноз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период"</t>
  </si>
  <si>
    <t>Начальник отдела анализа, прогноза и мониторинга трудовых ресурсов в управлении занятости населения Л.И.Чурсина</t>
  </si>
  <si>
    <t>Мероприятие № 21 "Разработка прогноза баланса трудовых ресурсов Краснодарского края на среднесрочный период"</t>
  </si>
  <si>
    <t>Мероприятие № 22 "Финансовое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образованиях"</t>
  </si>
  <si>
    <t>Мероприятие № 1 "Осуществление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труда"</t>
  </si>
  <si>
    <t>Мероприятие № 2 "Осуществление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работников"</t>
  </si>
  <si>
    <t>Мероприятие № 3 "Совершенствование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края"</t>
  </si>
  <si>
    <t xml:space="preserve">Мероприятие № 4 "Информационно-
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 - ФСС РФ)"
</t>
  </si>
  <si>
    <t>Мероприятие № 5 "Реализация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заболеваний"</t>
  </si>
  <si>
    <t>Мероприятие № 6 "Организационно-техническое обеспечение работы краевой межведомственной комиссии по охране труда (далее - МВК)"</t>
  </si>
  <si>
    <t>Контрольное событие 6.1 Проведение заседания краевой межведомственной комиссии по охране труда</t>
  </si>
  <si>
    <t>Мероприятие № 7 "Обобщение и распространение передового опыта организаций но внедрению современных систем управления охраной труда, технологий и оборудования, улучшению условий труда работников"</t>
  </si>
  <si>
    <t>Мероприятие № 8 "Координация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производстве"</t>
  </si>
  <si>
    <t>Мероприятие № 9 "Развитие системы отраслевых учебно-методических центров охраны труда в Краснодарском крае"</t>
  </si>
  <si>
    <t>Мероприятие № 10 "Актуализация нормативной правовой базы по обеспечению охраны труда в организациях Краснодарского 
края"</t>
  </si>
  <si>
    <t>1.5.1</t>
  </si>
  <si>
    <t>Мероприятие № 11 "Подготовка и издание информационно-аналитического бюллетеня "Охрана труда в Краснодарском крае"</t>
  </si>
  <si>
    <t>Контрольное событие 11.1 Издание информационно-аналитического бюллетеня "Охрана труда в Краснодарском крае"</t>
  </si>
  <si>
    <t>Мероприятие № 12 "Организация и проведение конференций, семинаров, совещаний по вопросам улучшения условий и охраны труда"</t>
  </si>
  <si>
    <t>Мероприятие № 13 "Организация и проведение краевых конкурсов на лучшую организацию работ по охране труда  среди организаций Краснодарского края, а также участие во всероссийском конкурсе "Успех и безопасность"</t>
  </si>
  <si>
    <t>Мероприятие № 1 "Информационное обеспечение реализации подпрограммы"</t>
  </si>
  <si>
    <t>Мероприятие № 2 "Компенсация расходов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 (далее - участников Государственной программы) и членов их семей, на первичное медицинское обследование"</t>
  </si>
  <si>
    <t>Министерство здравоохранения Краснодарского  края</t>
  </si>
  <si>
    <t>Мероприятие № 3 "Организация предоставления дополнительного профессионального образования участникам Государственной программы и членам их семей"</t>
  </si>
  <si>
    <t>начальник отдела профобучения и профессиональной ориентации в управлении занятости населения                           М.В. Слепченко</t>
  </si>
  <si>
    <t>Мероприятие № 4 "Выплата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государстве"</t>
  </si>
  <si>
    <t>Мероприятие № 5 Содействие трудоустройству участников Государственной программы и членам их семей на вакантные рабочие места</t>
  </si>
  <si>
    <t>Заместитель министра</t>
  </si>
  <si>
    <t>С.П. Гаркуша</t>
  </si>
  <si>
    <t xml:space="preserve">      (И.О. Фамилия)                                                                                </t>
  </si>
  <si>
    <t>А.В. Скоробогатько</t>
  </si>
  <si>
    <t>252-34-97</t>
  </si>
  <si>
    <t>..</t>
  </si>
  <si>
    <t>Контрольное событие  3.1
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</si>
  <si>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31.04.2017</t>
  </si>
  <si>
    <t>30.03.2017
30.06.2017</t>
  </si>
  <si>
    <t>01.04.2017
01.07.2017</t>
  </si>
  <si>
    <t>Контрольное событие 6.4 Организация и проведение ярмарок вакансий на территории 44 муниципальных образований в рамках краевой акции "Планета ресурсов"</t>
  </si>
  <si>
    <t>Контрольное событие 6.5 Организация и проведение ярмарок вакансий на территории 44 муниципальных образований для несовершеннолетних в рамках краевой акции "Ты нужен Кубани"</t>
  </si>
  <si>
    <t>Контрольное событие № 7.1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</t>
  </si>
  <si>
    <t>Контрольное событие № 8.1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</t>
  </si>
  <si>
    <t>Контрольное событие 13.1 
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</si>
  <si>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 xml:space="preserve">Контрольное событие 20.1 Проведение мониторинга дополнительной потребности организаций в квалифицированных кадрах </t>
  </si>
  <si>
    <t>31.03.2017
30.06.2017</t>
  </si>
  <si>
    <t>за первое полугодие 2017 года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</si>
  <si>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</si>
  <si>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</si>
  <si>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</si>
  <si>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</si>
  <si>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</si>
  <si>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</si>
  <si>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</si>
  <si>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</si>
  <si>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</si>
  <si>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</si>
  <si>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1,5/50,2</t>
  </si>
  <si>
    <t>выполнено</t>
  </si>
  <si>
    <t>численность участников ярмарок вакансий</t>
  </si>
  <si>
    <t xml:space="preserve">единиц 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</si>
  <si>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</si>
  <si>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</si>
  <si>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</si>
  <si>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</si>
  <si>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пособия по безработице детям-сиротам детям, оставшимся без попечения родителей 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</si>
  <si>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</si>
  <si>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</si>
  <si>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</si>
  <si>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</si>
  <si>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</si>
  <si>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</si>
  <si>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сформированы итоги прогноза дополнительной потребности в квалифицированных кадрах  до 2022 года, согласованы с  органами исполнительной власти, курирующими отрасли экономики, и направлены в министерство образования, науки и молодежной политики Краснодарского края</t>
  </si>
  <si>
    <t>ежегодная разработка прогноза баланса трудовых ресурсов Краснодарского края на очередной год и плановый период</t>
  </si>
  <si>
    <t>прогноз баланса трудовых ресурсов Краснодарского края будет разработан в IV квартале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</si>
  <si>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</si>
  <si>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\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</si>
  <si>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</si>
  <si>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</si>
  <si>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</si>
  <si>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использование работодателями части страховых взносов в ФСС РФ, используемых на предупредительные меры по охране труда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</si>
  <si>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</si>
  <si>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</si>
  <si>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</si>
  <si>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</si>
  <si>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</si>
  <si>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</si>
  <si>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</si>
  <si>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</si>
  <si>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</si>
  <si>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</si>
  <si>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на 1%</t>
  </si>
  <si>
    <t xml:space="preserve"> до 42000 работников</t>
  </si>
  <si>
    <t>организация не менее одного краевого конкурса, участие во Всероссийском конкурсе на лучшую организацию работ в области условий и охраны труда "Успех и безопасность"</t>
  </si>
  <si>
    <t>проведе-ние 2 презента-ций, 5 тыс. буклетов (листо-вок), раз-мещение информации в СМИ -2 публи-кации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</si>
  <si>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</si>
  <si>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численность участников Государственной программы и членов их семей, направленных на получение дополнительного профессиональ-ного образования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</si>
  <si>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</si>
  <si>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численность трудоустроенныхучастников Государственной программы и членов их семей </t>
  </si>
  <si>
    <t xml:space="preserve">проведение  презентаций,  выпуск буклетов (листовок), размещение информации в СМИ </t>
  </si>
  <si>
    <t xml:space="preserve">(И.О. Фамилия)      </t>
  </si>
  <si>
    <t xml:space="preserve">10.04.2017
</t>
  </si>
  <si>
    <t>29.03.2017
29.06.2017</t>
  </si>
  <si>
    <t>20.03.2017
29.06.2017</t>
  </si>
  <si>
    <t>23.03.2017
22.06.2017</t>
  </si>
  <si>
    <t>31.03.2017
19.05.2017</t>
  </si>
  <si>
    <t>I полугодие 2017 года</t>
  </si>
  <si>
    <t>реализация меропрития планируется в III квартале 2017 года</t>
  </si>
  <si>
    <t>показатель рассчитывается по итогам года</t>
  </si>
  <si>
    <t>Краснодарс-кий край вошел в десяткулучших субъектов в области охраны труда по итогам в всероссийского конкурсе "Успех и безопасность" в апреле 2017 года. Краевой конкурс на лучшую организацию по охране труда будет проведен в IV квартале</t>
  </si>
  <si>
    <t>выдано 85 заключений о целесособразности привлечения 1130 иностранных работнкиов и 2 заключения о нецелесо-образности привленчения 6 иностран-ных работни-ков</t>
  </si>
  <si>
    <t>31,5 тыс. человек</t>
  </si>
  <si>
    <t>2,5 тыс. человек</t>
  </si>
  <si>
    <t>159 человек</t>
  </si>
  <si>
    <t>75 человек</t>
  </si>
  <si>
    <t>Номер основного мероприятия, контрольного события, мероприятия</t>
  </si>
  <si>
    <t>Наименование подпрограммы, отдельного мероприятия, ведомственной целевой программы, контрольного события</t>
  </si>
  <si>
    <t>Ответственный за реализацию мероприятия, выполнение контрольного события</t>
  </si>
  <si>
    <t>Исполняющий обязанности начальника отдела управления охраной труда в управлении труда А.М. Мацокин</t>
  </si>
  <si>
    <t>Исполняющий обязанности начальника отдела специальной оценки условий труда О.И. Степанов</t>
  </si>
  <si>
    <t>количество оборудованных (оснащенных) рабочих мест для трудоустройства инвалидов</t>
  </si>
  <si>
    <t>Причины неосвоения средств по мероприятию</t>
  </si>
  <si>
    <t>Номер  мероп-риятия</t>
  </si>
  <si>
    <t>Освоено в отчетном периоде, тыс. рублей</t>
  </si>
  <si>
    <t>Отметка о выполнении мероприятия</t>
  </si>
  <si>
    <t>Причины невыполнения (несвоевременного выполнения) мероприятия</t>
  </si>
  <si>
    <t>увеличение количества рабочих мест в организаци-ях края, на которых проведена специальная оценка условий труда в сравнении с аналогичным периодом прошлого года на 11,7%</t>
  </si>
  <si>
    <t>выполнение оценивается по итогам года</t>
  </si>
  <si>
    <t>х***</t>
  </si>
  <si>
    <t>Причины недостижения фактического значения показателя в отчетном периоде</t>
  </si>
  <si>
    <r>
      <rPr>
        <vertAlign val="superscript"/>
        <sz val="14"/>
        <color theme="1"/>
        <rFont val="Times New Roman"/>
        <family val="1"/>
        <charset val="204"/>
      </rPr>
      <t>4)</t>
    </r>
    <r>
      <rPr>
        <sz val="12"/>
        <color theme="1"/>
        <rFont val="Times New Roman"/>
        <family val="1"/>
        <charset val="204"/>
      </rPr>
      <t xml:space="preserve"> Подпрограмма "Оказание содействия добровольному переселению в Краснодарский край соотечественников, проживающих за рубежом" утверждена постановлением главы администрации (губернатора) Краснодарского края от 30 июня 2016 года № 441, и в I полугодии 2016 года не реализовывалась</t>
    </r>
  </si>
  <si>
    <r>
      <rPr>
        <vertAlign val="superscript"/>
        <sz val="14"/>
        <color theme="1"/>
        <rFont val="Times New Roman"/>
        <family val="1"/>
        <charset val="204"/>
      </rPr>
      <t>5)</t>
    </r>
    <r>
      <rPr>
        <sz val="12"/>
        <color theme="1"/>
        <rFont val="Times New Roman"/>
        <family val="1"/>
        <charset val="204"/>
      </rPr>
      <t xml:space="preserve"> В соответствии с методикой расчета целевых показателей государственной программы Краснодарского края "Содействие занятости населения" показатели рассчитываются по результатам года</t>
    </r>
  </si>
  <si>
    <r>
      <t>х</t>
    </r>
    <r>
      <rPr>
        <b/>
        <vertAlign val="superscript"/>
        <sz val="14"/>
        <color theme="1"/>
        <rFont val="Times New Roman"/>
        <family val="1"/>
        <charset val="204"/>
      </rPr>
      <t>4)</t>
    </r>
  </si>
  <si>
    <r>
      <t>х</t>
    </r>
    <r>
      <rPr>
        <b/>
        <vertAlign val="superscript"/>
        <sz val="14"/>
        <color theme="1"/>
        <rFont val="Times New Roman"/>
        <family val="1"/>
        <charset val="204"/>
      </rPr>
      <t>5)</t>
    </r>
  </si>
  <si>
    <r>
      <t>5,4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</si>
  <si>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t>67,8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</si>
  <si>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t>85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</si>
  <si>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t>46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</si>
  <si>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t>11,2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</si>
  <si>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t>1009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</si>
  <si>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rPr>
        <vertAlign val="superscript"/>
        <sz val="14"/>
        <color theme="1"/>
        <rFont val="Times New Roman"/>
        <family val="1"/>
        <charset val="204"/>
      </rPr>
      <t>2)</t>
    </r>
    <r>
      <rPr>
        <sz val="12"/>
        <color theme="1"/>
        <rFont val="Times New Roman"/>
        <family val="1"/>
        <charset val="204"/>
      </rPr>
      <t xml:space="preserve"> В среднем за март - май 2017 года по данным Управления федеральной службы государственной статистики по Краснодарскому краю и Республике Адыгея</t>
    </r>
  </si>
  <si>
    <r>
      <t>5,8</t>
    </r>
    <r>
      <rPr>
        <b/>
        <vertAlign val="superscript"/>
        <sz val="14"/>
        <color theme="1"/>
        <rFont val="Times New Roman"/>
        <family val="1"/>
        <charset val="204"/>
      </rPr>
      <t>2)</t>
    </r>
  </si>
  <si>
    <r>
      <t>х</t>
    </r>
    <r>
      <rPr>
        <b/>
        <vertAlign val="superscript"/>
        <sz val="14"/>
        <color theme="1"/>
        <rFont val="Times New Roman"/>
        <family val="1"/>
        <charset val="204"/>
      </rPr>
      <t xml:space="preserve">3) </t>
    </r>
  </si>
  <si>
    <r>
      <rPr>
        <vertAlign val="superscript"/>
        <sz val="14"/>
        <color theme="1"/>
        <rFont val="Times New Roman"/>
        <family val="1"/>
        <charset val="204"/>
      </rPr>
      <t>3)</t>
    </r>
    <r>
      <rPr>
        <sz val="12"/>
        <color theme="1"/>
        <rFont val="Times New Roman"/>
        <family val="1"/>
        <charset val="204"/>
      </rPr>
      <t xml:space="preserve"> Достижение целевых показателей оценивается по итогам 2017 года</t>
    </r>
  </si>
  <si>
    <r>
      <rPr>
        <vertAlign val="superscript"/>
        <sz val="14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Постановлением главы администрации (губернатора) Краснодарского края от 13 июля 2017 года № 532 внесены изменения в целевые показатели с учетом изменений, внесенных в государственную программу Российской Федерации "Содействие занятости населения", законодательства о специальной оценке условий труда, утверждением нормативов доступности государственных услуг в области содействия занятости населения</t>
    </r>
  </si>
  <si>
    <t>Приложение №1 к письму 
министерства труда и социального развития
Краснодарского края
от _________№_____________</t>
  </si>
  <si>
    <t>Приложение №2 к письму 
министерства труда и социального развития
Краснодарского края
от _________№_____________</t>
  </si>
  <si>
    <t>Приложение №3 к письму 
министерства труда и социального развития
Краснодарского края
от _________№_____________</t>
  </si>
  <si>
    <t>Начальник управления занятости населения</t>
  </si>
  <si>
    <t>Н.Н.Зародов</t>
  </si>
  <si>
    <t>В.В. Очкасс</t>
  </si>
  <si>
    <t>259-67-28</t>
  </si>
  <si>
    <t>Осуществление выплаты материальной помощи в связи с истечением установленного периода выплаты пособия по безработице*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</si>
  <si>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занятости*</t>
  </si>
  <si>
    <t>* Мероприятия включены в состав государственной программы Краснодарского края "Содействие занятости населения" постановлением главы администрации (губернатора) Краснодарского края от 13 июля 2017 года № 532</t>
  </si>
  <si>
    <t>увеличение количества рабочих мест в организациях края, на которых проведена специальная оценка условий труда, на 29,3%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</si>
</sst>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-* #,##0.00_р_._-;\-* #,##0.0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2"/>
      <color indexed="8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4" fillId="0" borderId="0"/>
    <xf numFmtId="0" fontId="15" fillId="0" borderId="0"/>
    <xf numFmtId="0" fontId="14" fillId="0" borderId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4" fillId="0" borderId="0"/>
    <xf numFmtId="0" fontId="27" fillId="0" borderId="0"/>
    <xf numFmtId="0" fontId="28" fillId="0" borderId="0"/>
    <xf numFmtId="0" fontId="14" fillId="0" borderId="0"/>
    <xf numFmtId="0" fontId="14" fillId="0" borderId="0"/>
    <xf numFmtId="9" fontId="15" fillId="0" borderId="0" applyFont="0" applyFill="0" applyBorder="0" applyAlignment="0" applyProtection="0"/>
    <xf numFmtId="0" fontId="29" fillId="0" borderId="0"/>
    <xf numFmtId="38" fontId="30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4" fillId="0" borderId="0"/>
  </cellStyleXfs>
  <cellXfs count="196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justify"/>
    </xf>
    <xf numFmtId="0" fontId="8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textRotation="90" wrapText="1"/>
    </xf>
    <xf numFmtId="164" fontId="12" fillId="0" borderId="1" xfId="0" applyNumberFormat="1" applyFont="1" applyFill="1" applyBorder="1" applyAlignment="1">
      <alignment horizontal="center" textRotation="90" wrapText="1"/>
    </xf>
    <xf numFmtId="164" fontId="9" fillId="0" borderId="1" xfId="0" applyNumberFormat="1" applyFont="1" applyFill="1" applyBorder="1" applyAlignment="1">
      <alignment horizontal="center" textRotation="90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/>
    </xf>
    <xf numFmtId="0" fontId="2" fillId="0" borderId="1" xfId="1" applyFont="1" applyFill="1" applyBorder="1"/>
    <xf numFmtId="2" fontId="10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 wrapText="1"/>
    </xf>
    <xf numFmtId="0" fontId="13" fillId="0" borderId="1" xfId="1" applyFont="1" applyFill="1" applyBorder="1" applyAlignment="1">
      <alignment horizontal="left" vertical="center" wrapText="1"/>
    </xf>
    <xf numFmtId="164" fontId="17" fillId="0" borderId="1" xfId="2" applyNumberFormat="1" applyFont="1" applyFill="1" applyBorder="1" applyAlignment="1">
      <alignment vertical="center"/>
    </xf>
    <xf numFmtId="49" fontId="2" fillId="0" borderId="1" xfId="1" applyNumberFormat="1" applyFont="1" applyFill="1" applyBorder="1"/>
    <xf numFmtId="0" fontId="16" fillId="0" borderId="0" xfId="0" applyFont="1" applyFill="1"/>
    <xf numFmtId="0" fontId="10" fillId="0" borderId="1" xfId="1" applyFont="1" applyFill="1" applyBorder="1" applyAlignment="1">
      <alignment horizontal="left" wrapText="1"/>
    </xf>
    <xf numFmtId="0" fontId="2" fillId="0" borderId="0" xfId="1" applyFont="1" applyFill="1"/>
    <xf numFmtId="0" fontId="3" fillId="0" borderId="1" xfId="1" applyFont="1" applyFill="1" applyBorder="1" applyAlignment="1">
      <alignment wrapText="1"/>
    </xf>
    <xf numFmtId="164" fontId="2" fillId="0" borderId="0" xfId="1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4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24" fillId="0" borderId="0" xfId="0" applyFont="1" applyFill="1" applyAlignment="1"/>
    <xf numFmtId="164" fontId="5" fillId="2" borderId="0" xfId="0" applyNumberFormat="1" applyFont="1" applyFill="1"/>
    <xf numFmtId="0" fontId="20" fillId="2" borderId="1" xfId="10" applyFont="1" applyFill="1" applyBorder="1" applyAlignment="1">
      <alignment horizontal="left" wrapText="1"/>
    </xf>
    <xf numFmtId="0" fontId="5" fillId="2" borderId="1" xfId="11" applyFont="1" applyFill="1" applyBorder="1" applyAlignment="1">
      <alignment horizontal="center" vertical="center" wrapText="1"/>
    </xf>
    <xf numFmtId="164" fontId="5" fillId="2" borderId="1" xfId="11" applyNumberFormat="1" applyFont="1" applyFill="1" applyBorder="1" applyAlignment="1">
      <alignment horizontal="center" vertical="center" wrapText="1"/>
    </xf>
    <xf numFmtId="0" fontId="22" fillId="2" borderId="1" xfId="10" applyFont="1" applyFill="1" applyBorder="1" applyAlignment="1">
      <alignment horizontal="left" vertical="top" wrapText="1"/>
    </xf>
    <xf numFmtId="0" fontId="22" fillId="2" borderId="1" xfId="10" applyFont="1" applyFill="1" applyBorder="1" applyAlignment="1">
      <alignment horizontal="left" wrapText="1"/>
    </xf>
    <xf numFmtId="0" fontId="22" fillId="2" borderId="1" xfId="10" applyFont="1" applyFill="1" applyBorder="1" applyAlignment="1">
      <alignment horizontal="center" vertical="center" wrapText="1"/>
    </xf>
    <xf numFmtId="0" fontId="25" fillId="0" borderId="0" xfId="10" applyFont="1" applyFill="1"/>
    <xf numFmtId="0" fontId="16" fillId="0" borderId="0" xfId="10" applyFont="1" applyFill="1"/>
    <xf numFmtId="0" fontId="16" fillId="0" borderId="0" xfId="10" applyFont="1" applyFill="1" applyAlignment="1">
      <alignment wrapText="1"/>
    </xf>
    <xf numFmtId="0" fontId="2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right"/>
    </xf>
    <xf numFmtId="164" fontId="13" fillId="0" borderId="1" xfId="1" applyNumberFormat="1" applyFont="1" applyFill="1" applyBorder="1" applyAlignment="1">
      <alignment horizontal="right"/>
    </xf>
    <xf numFmtId="164" fontId="13" fillId="0" borderId="1" xfId="1" applyNumberFormat="1" applyFont="1" applyFill="1" applyBorder="1" applyAlignment="1">
      <alignment horizontal="right" vertical="center"/>
    </xf>
    <xf numFmtId="164" fontId="17" fillId="0" borderId="1" xfId="2" applyNumberFormat="1" applyFont="1" applyFill="1" applyBorder="1" applyAlignment="1">
      <alignment horizontal="right" vertical="center"/>
    </xf>
    <xf numFmtId="164" fontId="13" fillId="0" borderId="1" xfId="2" applyNumberFormat="1" applyFont="1" applyFill="1" applyBorder="1" applyAlignment="1">
      <alignment horizontal="right" vertical="center"/>
    </xf>
    <xf numFmtId="164" fontId="13" fillId="0" borderId="1" xfId="1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>
      <alignment horizontal="right" vertical="center"/>
    </xf>
    <xf numFmtId="164" fontId="13" fillId="0" borderId="1" xfId="2" applyNumberFormat="1" applyFont="1" applyFill="1" applyBorder="1" applyAlignment="1">
      <alignment horizontal="left" vertical="center" wrapText="1"/>
    </xf>
    <xf numFmtId="164" fontId="13" fillId="0" borderId="1" xfId="1" applyNumberFormat="1" applyFont="1" applyFill="1" applyBorder="1" applyAlignment="1">
      <alignment horizontal="left" vertical="center"/>
    </xf>
    <xf numFmtId="1" fontId="13" fillId="0" borderId="1" xfId="2" applyNumberFormat="1" applyFont="1" applyFill="1" applyBorder="1" applyAlignment="1">
      <alignment horizontal="left" vertical="center" wrapText="1"/>
    </xf>
    <xf numFmtId="1" fontId="13" fillId="0" borderId="1" xfId="1" applyNumberFormat="1" applyFont="1" applyFill="1" applyBorder="1" applyAlignment="1">
      <alignment horizontal="left" vertical="center"/>
    </xf>
    <xf numFmtId="164" fontId="13" fillId="2" borderId="1" xfId="2" applyNumberFormat="1" applyFont="1" applyFill="1" applyBorder="1" applyAlignment="1">
      <alignment horizontal="left" vertical="center" wrapText="1"/>
    </xf>
    <xf numFmtId="1" fontId="13" fillId="2" borderId="1" xfId="2" applyNumberFormat="1" applyFont="1" applyFill="1" applyBorder="1" applyAlignment="1">
      <alignment horizontal="left" vertical="center" wrapText="1"/>
    </xf>
    <xf numFmtId="164" fontId="13" fillId="0" borderId="1" xfId="2" applyNumberFormat="1" applyFont="1" applyFill="1" applyBorder="1" applyAlignment="1">
      <alignment horizontal="left" vertical="center"/>
    </xf>
    <xf numFmtId="1" fontId="13" fillId="0" borderId="1" xfId="1" applyNumberFormat="1" applyFont="1" applyFill="1" applyBorder="1" applyAlignment="1">
      <alignment horizontal="left" vertical="center" wrapText="1"/>
    </xf>
    <xf numFmtId="0" fontId="4" fillId="2" borderId="1" xfId="10" applyFont="1" applyFill="1" applyBorder="1" applyAlignment="1">
      <alignment horizontal="left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vertical="top" wrapText="1"/>
    </xf>
    <xf numFmtId="0" fontId="2" fillId="0" borderId="9" xfId="0" applyFont="1" applyFill="1" applyBorder="1" applyAlignment="1">
      <alignment horizontal="left"/>
    </xf>
    <xf numFmtId="0" fontId="31" fillId="0" borderId="0" xfId="0" applyFont="1" applyFill="1" applyAlignment="1">
      <alignment wrapText="1"/>
    </xf>
    <xf numFmtId="0" fontId="1" fillId="0" borderId="9" xfId="0" applyFont="1" applyFill="1" applyBorder="1" applyAlignment="1">
      <alignment horizontal="left"/>
    </xf>
    <xf numFmtId="0" fontId="0" fillId="0" borderId="9" xfId="0" applyFill="1" applyBorder="1"/>
    <xf numFmtId="0" fontId="4" fillId="2" borderId="1" xfId="10" applyFont="1" applyFill="1" applyBorder="1" applyAlignment="1">
      <alignment horizontal="left" vertical="top" wrapText="1"/>
    </xf>
    <xf numFmtId="0" fontId="4" fillId="0" borderId="1" xfId="1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left" vertical="top"/>
    </xf>
    <xf numFmtId="164" fontId="13" fillId="0" borderId="1" xfId="0" applyNumberFormat="1" applyFont="1" applyFill="1" applyBorder="1" applyAlignment="1">
      <alignment horizontal="right" vertical="top"/>
    </xf>
    <xf numFmtId="164" fontId="13" fillId="2" borderId="1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right" vertical="center"/>
    </xf>
    <xf numFmtId="2" fontId="17" fillId="0" borderId="1" xfId="1" applyNumberFormat="1" applyFont="1" applyFill="1" applyBorder="1" applyAlignment="1">
      <alignment horizontal="right"/>
    </xf>
    <xf numFmtId="0" fontId="5" fillId="2" borderId="1" xfId="17" applyFont="1" applyFill="1" applyBorder="1" applyAlignment="1">
      <alignment horizontal="center" vertical="center" wrapText="1"/>
    </xf>
    <xf numFmtId="164" fontId="21" fillId="0" borderId="1" xfId="2" applyNumberFormat="1" applyFont="1" applyFill="1" applyBorder="1" applyAlignment="1">
      <alignment horizontal="center" vertical="center"/>
    </xf>
    <xf numFmtId="1" fontId="13" fillId="2" borderId="1" xfId="1" applyNumberFormat="1" applyFont="1" applyFill="1" applyBorder="1" applyAlignment="1">
      <alignment horizontal="right" vertical="center"/>
    </xf>
    <xf numFmtId="1" fontId="13" fillId="2" borderId="1" xfId="1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/>
    <xf numFmtId="0" fontId="16" fillId="0" borderId="0" xfId="0" applyFont="1" applyFill="1" applyAlignment="1">
      <alignment horizontal="center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164" fontId="4" fillId="0" borderId="10" xfId="0" applyNumberFormat="1" applyFont="1" applyFill="1" applyBorder="1" applyAlignment="1">
      <alignment horizontal="center" vertical="top" wrapText="1"/>
    </xf>
    <xf numFmtId="164" fontId="4" fillId="0" borderId="11" xfId="0" applyNumberFormat="1" applyFont="1" applyFill="1" applyBorder="1" applyAlignment="1">
      <alignment horizontal="center" vertical="top" wrapText="1"/>
    </xf>
    <xf numFmtId="164" fontId="4" fillId="0" borderId="12" xfId="0" applyNumberFormat="1" applyFont="1" applyFill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left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textRotation="90" wrapText="1"/>
    </xf>
    <xf numFmtId="0" fontId="2" fillId="0" borderId="7" xfId="0" applyFont="1" applyFill="1" applyBorder="1" applyAlignment="1">
      <alignment horizontal="center" vertical="top" textRotation="90" wrapText="1"/>
    </xf>
    <xf numFmtId="0" fontId="2" fillId="0" borderId="3" xfId="0" applyFont="1" applyFill="1" applyBorder="1" applyAlignment="1">
      <alignment horizontal="center" vertical="top" textRotation="90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vertical="center" wrapText="1"/>
    </xf>
    <xf numFmtId="0" fontId="24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</cellXfs>
  <cellStyles count="18">
    <cellStyle name="Comma [0]" xfId="4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N69"/>
  <sheetViews>
    <sheetView tabSelected="1" view="pageBreakPreview" topLeftCell="A8" zoomScale="70" zoomScaleNormal="85" zoomScaleSheetLayoutView="70" zoomScalePageLayoutView="70" workbookViewId="0">
      <pane xSplit="3" ySplit="5" topLeftCell="D43" activePane="bottomRight" state="frozen"/>
      <selection activeCell="A8" sqref="A8"/>
      <selection pane="topRight" activeCell="D8" sqref="D8"/>
      <selection pane="bottomLeft" activeCell="A13" sqref="A13"/>
      <selection pane="bottomRight" activeCell="AB44" sqref="AB44"/>
    </sheetView>
  </sheetViews>
  <sheetFormatPr defaultColWidth="9.109375" defaultRowHeight="14.4" x14ac:dyDescent="0.3"/>
  <cols>
    <col min="1" max="1" width="7.88671875" style="13" customWidth="1"/>
    <col min="2" max="2" width="24.33203125" style="13" customWidth="1"/>
    <col min="3" max="3" width="18.77734375" style="13" customWidth="1"/>
    <col min="4" max="4" width="8.33203125" style="13" customWidth="1"/>
    <col min="5" max="5" width="8.21875" style="13" customWidth="1"/>
    <col min="6" max="7" width="4.33203125" style="13" customWidth="1"/>
    <col min="8" max="8" width="8.21875" style="13" customWidth="1"/>
    <col min="9" max="9" width="8.6640625" style="13" customWidth="1"/>
    <col min="10" max="10" width="6.88671875" style="13" customWidth="1"/>
    <col min="11" max="11" width="9.33203125" style="13" customWidth="1"/>
    <col min="12" max="12" width="6" style="13" customWidth="1"/>
    <col min="13" max="13" width="14.44140625" style="13" customWidth="1"/>
    <col min="14" max="14" width="8.33203125" style="13" customWidth="1"/>
    <col min="15" max="15" width="4.33203125" style="13" customWidth="1"/>
    <col min="16" max="16" width="11.21875" style="13" customWidth="1"/>
    <col min="17" max="18" width="4.33203125" style="13" customWidth="1"/>
    <col min="19" max="19" width="8.44140625" style="13" customWidth="1"/>
    <col min="20" max="20" width="9" style="13" customWidth="1"/>
    <col min="21" max="21" width="4.33203125" style="13" customWidth="1"/>
    <col min="22" max="22" width="9.21875" style="13" customWidth="1"/>
    <col min="23" max="24" width="4.33203125" style="13" customWidth="1"/>
    <col min="25" max="25" width="10.109375" style="13" customWidth="1"/>
    <col min="26" max="26" width="6.6640625" style="13" customWidth="1"/>
    <col min="27" max="27" width="14.21875" style="13" customWidth="1"/>
    <col min="28" max="29" width="8.33203125" style="13" customWidth="1"/>
    <col min="30" max="30" width="11.88671875" style="13" customWidth="1"/>
    <col min="31" max="31" width="12.33203125" style="13" customWidth="1"/>
    <col min="32" max="32" width="13.109375" style="13" customWidth="1"/>
    <col min="33" max="33" width="9.77734375" style="13" bestFit="1" customWidth="1"/>
    <col min="34" max="34" width="14.109375" style="13" customWidth="1"/>
    <col min="35" max="38" width="9.21875" style="13" bestFit="1" customWidth="1"/>
    <col min="39" max="39" width="9.109375" style="13"/>
    <col min="40" max="40" width="9.21875" style="13" bestFit="1" customWidth="1"/>
    <col min="41" max="16384" width="9.109375" style="13"/>
  </cols>
  <sheetData>
    <row r="1" spans="1:40" ht="54" customHeight="1" x14ac:dyDescent="0.3">
      <c r="O1" s="2"/>
      <c r="S1" s="2"/>
      <c r="T1" s="2"/>
      <c r="U1" s="2"/>
      <c r="V1" s="2"/>
      <c r="W1" s="2"/>
      <c r="Y1" s="2"/>
      <c r="Z1" s="2"/>
      <c r="AC1" s="145" t="s">
        <v>388</v>
      </c>
      <c r="AD1" s="145"/>
      <c r="AE1" s="145"/>
      <c r="AF1" s="145"/>
    </row>
    <row r="2" spans="1:40" ht="15.6" x14ac:dyDescent="0.3">
      <c r="A2" s="159" t="s">
        <v>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</row>
    <row r="3" spans="1:40" ht="15.6" x14ac:dyDescent="0.3">
      <c r="A3" s="159" t="s">
        <v>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</row>
    <row r="4" spans="1:40" ht="15.6" x14ac:dyDescent="0.3">
      <c r="A4" s="159" t="s">
        <v>201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</row>
    <row r="5" spans="1:40" x14ac:dyDescent="0.3">
      <c r="A5" s="160" t="s">
        <v>5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</row>
    <row r="6" spans="1:40" ht="15.6" x14ac:dyDescent="0.3">
      <c r="A6" s="159" t="s">
        <v>289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</row>
    <row r="7" spans="1:40" x14ac:dyDescent="0.3">
      <c r="A7" s="155" t="s">
        <v>9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</row>
    <row r="8" spans="1:40" ht="4.2" customHeight="1" x14ac:dyDescent="0.3">
      <c r="B8" s="1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3"/>
    </row>
    <row r="9" spans="1:40" ht="27.75" customHeight="1" x14ac:dyDescent="0.3">
      <c r="A9" s="152" t="s">
        <v>365</v>
      </c>
      <c r="B9" s="168" t="s">
        <v>42</v>
      </c>
      <c r="C9" s="171" t="s">
        <v>10</v>
      </c>
      <c r="D9" s="146" t="s">
        <v>37</v>
      </c>
      <c r="E9" s="147"/>
      <c r="F9" s="147"/>
      <c r="G9" s="147"/>
      <c r="H9" s="148"/>
      <c r="I9" s="172" t="s">
        <v>43</v>
      </c>
      <c r="J9" s="173"/>
      <c r="K9" s="173"/>
      <c r="L9" s="173"/>
      <c r="M9" s="174"/>
      <c r="N9" s="146" t="s">
        <v>27</v>
      </c>
      <c r="O9" s="147"/>
      <c r="P9" s="147"/>
      <c r="Q9" s="147"/>
      <c r="R9" s="147"/>
      <c r="S9" s="148"/>
      <c r="T9" s="146" t="s">
        <v>366</v>
      </c>
      <c r="U9" s="147"/>
      <c r="V9" s="147"/>
      <c r="W9" s="147"/>
      <c r="X9" s="147"/>
      <c r="Y9" s="148"/>
      <c r="Z9" s="165" t="s">
        <v>364</v>
      </c>
      <c r="AA9" s="146" t="s">
        <v>16</v>
      </c>
      <c r="AB9" s="147"/>
      <c r="AC9" s="147"/>
      <c r="AD9" s="148"/>
      <c r="AE9" s="156" t="s">
        <v>367</v>
      </c>
      <c r="AF9" s="156" t="s">
        <v>368</v>
      </c>
    </row>
    <row r="10" spans="1:40" ht="42" customHeight="1" x14ac:dyDescent="0.3">
      <c r="A10" s="153"/>
      <c r="B10" s="169"/>
      <c r="C10" s="168"/>
      <c r="D10" s="149"/>
      <c r="E10" s="150"/>
      <c r="F10" s="150"/>
      <c r="G10" s="150"/>
      <c r="H10" s="151"/>
      <c r="I10" s="164" t="s">
        <v>46</v>
      </c>
      <c r="J10" s="164"/>
      <c r="K10" s="164"/>
      <c r="L10" s="164"/>
      <c r="M10" s="23" t="s">
        <v>38</v>
      </c>
      <c r="N10" s="149"/>
      <c r="O10" s="150"/>
      <c r="P10" s="150"/>
      <c r="Q10" s="150"/>
      <c r="R10" s="150"/>
      <c r="S10" s="151"/>
      <c r="T10" s="149"/>
      <c r="U10" s="150"/>
      <c r="V10" s="150"/>
      <c r="W10" s="150"/>
      <c r="X10" s="150"/>
      <c r="Y10" s="151"/>
      <c r="Z10" s="166"/>
      <c r="AA10" s="149"/>
      <c r="AB10" s="150"/>
      <c r="AC10" s="150"/>
      <c r="AD10" s="151"/>
      <c r="AE10" s="157"/>
      <c r="AF10" s="157"/>
    </row>
    <row r="11" spans="1:40" ht="99" customHeight="1" x14ac:dyDescent="0.3">
      <c r="A11" s="154"/>
      <c r="B11" s="170"/>
      <c r="C11" s="168"/>
      <c r="D11" s="18" t="s">
        <v>39</v>
      </c>
      <c r="E11" s="18" t="s">
        <v>0</v>
      </c>
      <c r="F11" s="19" t="s">
        <v>0</v>
      </c>
      <c r="G11" s="20" t="s">
        <v>1</v>
      </c>
      <c r="H11" s="20" t="s">
        <v>40</v>
      </c>
      <c r="I11" s="20" t="s">
        <v>39</v>
      </c>
      <c r="J11" s="19" t="s">
        <v>39</v>
      </c>
      <c r="K11" s="20" t="s">
        <v>0</v>
      </c>
      <c r="L11" s="19" t="s">
        <v>0</v>
      </c>
      <c r="M11" s="20" t="s">
        <v>1</v>
      </c>
      <c r="N11" s="20" t="s">
        <v>39</v>
      </c>
      <c r="O11" s="19" t="s">
        <v>39</v>
      </c>
      <c r="P11" s="20" t="s">
        <v>0</v>
      </c>
      <c r="Q11" s="19" t="s">
        <v>0</v>
      </c>
      <c r="R11" s="20" t="s">
        <v>1</v>
      </c>
      <c r="S11" s="20" t="s">
        <v>40</v>
      </c>
      <c r="T11" s="20" t="s">
        <v>39</v>
      </c>
      <c r="U11" s="19" t="s">
        <v>39</v>
      </c>
      <c r="V11" s="20" t="s">
        <v>0</v>
      </c>
      <c r="W11" s="19" t="s">
        <v>0</v>
      </c>
      <c r="X11" s="20" t="s">
        <v>1</v>
      </c>
      <c r="Y11" s="20" t="s">
        <v>40</v>
      </c>
      <c r="Z11" s="167"/>
      <c r="AA11" s="18" t="s">
        <v>23</v>
      </c>
      <c r="AB11" s="18" t="s">
        <v>24</v>
      </c>
      <c r="AC11" s="18" t="s">
        <v>25</v>
      </c>
      <c r="AD11" s="18" t="s">
        <v>26</v>
      </c>
      <c r="AE11" s="158"/>
      <c r="AF11" s="158"/>
      <c r="AH11" s="24"/>
    </row>
    <row r="12" spans="1:40" x14ac:dyDescent="0.3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  <c r="K12" s="15">
        <v>11</v>
      </c>
      <c r="L12" s="15">
        <v>12</v>
      </c>
      <c r="M12" s="15">
        <v>13</v>
      </c>
      <c r="N12" s="15">
        <v>14</v>
      </c>
      <c r="O12" s="15">
        <v>15</v>
      </c>
      <c r="P12" s="15">
        <v>16</v>
      </c>
      <c r="Q12" s="15">
        <v>17</v>
      </c>
      <c r="R12" s="15">
        <v>18</v>
      </c>
      <c r="S12" s="15">
        <v>19</v>
      </c>
      <c r="T12" s="15">
        <v>20</v>
      </c>
      <c r="U12" s="15">
        <v>21</v>
      </c>
      <c r="V12" s="15">
        <v>22</v>
      </c>
      <c r="W12" s="15">
        <v>23</v>
      </c>
      <c r="X12" s="15">
        <v>24</v>
      </c>
      <c r="Y12" s="15">
        <v>25</v>
      </c>
      <c r="Z12" s="15">
        <v>26</v>
      </c>
      <c r="AA12" s="15">
        <v>27</v>
      </c>
      <c r="AB12" s="15">
        <v>28</v>
      </c>
      <c r="AC12" s="15">
        <v>29</v>
      </c>
      <c r="AD12" s="15">
        <v>30</v>
      </c>
      <c r="AE12" s="15">
        <v>31</v>
      </c>
      <c r="AF12" s="15">
        <v>32</v>
      </c>
    </row>
    <row r="13" spans="1:40" s="39" customFormat="1" ht="39.6" x14ac:dyDescent="0.25">
      <c r="A13" s="26"/>
      <c r="B13" s="38" t="s">
        <v>48</v>
      </c>
      <c r="C13" s="26"/>
      <c r="D13" s="98">
        <f>D57+D14</f>
        <v>767702.9</v>
      </c>
      <c r="E13" s="98">
        <f>E57+E14</f>
        <v>647853.79999999993</v>
      </c>
      <c r="F13" s="98">
        <v>0</v>
      </c>
      <c r="G13" s="98">
        <v>0</v>
      </c>
      <c r="H13" s="98">
        <f>H57+H14+H43</f>
        <v>260483.3</v>
      </c>
      <c r="I13" s="98">
        <f>I57+I14</f>
        <v>808158.1</v>
      </c>
      <c r="J13" s="98">
        <f>J57+J14</f>
        <v>0</v>
      </c>
      <c r="K13" s="137">
        <f>K57+K14</f>
        <v>617585.6</v>
      </c>
      <c r="L13" s="98">
        <f>L57+L14</f>
        <v>0</v>
      </c>
      <c r="M13" s="98">
        <v>0</v>
      </c>
      <c r="N13" s="98">
        <f>N57+N14</f>
        <v>356310.52299999999</v>
      </c>
      <c r="O13" s="98">
        <f>O57+O14</f>
        <v>0</v>
      </c>
      <c r="P13" s="98">
        <f>P57+P14</f>
        <v>258280.27699999997</v>
      </c>
      <c r="Q13" s="98">
        <f>Q57+Q14</f>
        <v>0</v>
      </c>
      <c r="R13" s="98">
        <f>R57+R14</f>
        <v>0</v>
      </c>
      <c r="S13" s="98">
        <f>S43</f>
        <v>179176.3</v>
      </c>
      <c r="T13" s="98">
        <f>T57+T14</f>
        <v>356310.52299999999</v>
      </c>
      <c r="U13" s="98"/>
      <c r="V13" s="98">
        <f>V57+V14</f>
        <v>258280.27699999997</v>
      </c>
      <c r="W13" s="98"/>
      <c r="X13" s="98">
        <f>X57+X14</f>
        <v>0</v>
      </c>
      <c r="Y13" s="99"/>
      <c r="Z13" s="99"/>
      <c r="AA13" s="100" t="s">
        <v>14</v>
      </c>
      <c r="AB13" s="100" t="s">
        <v>14</v>
      </c>
      <c r="AC13" s="100" t="s">
        <v>14</v>
      </c>
      <c r="AD13" s="100" t="s">
        <v>14</v>
      </c>
      <c r="AE13" s="100" t="s">
        <v>14</v>
      </c>
      <c r="AF13" s="100" t="s">
        <v>14</v>
      </c>
      <c r="AG13" s="28">
        <f>AG57+AG14</f>
        <v>617585.6</v>
      </c>
    </row>
    <row r="14" spans="1:40" s="39" customFormat="1" ht="52.8" x14ac:dyDescent="0.25">
      <c r="A14" s="36"/>
      <c r="B14" s="40" t="s">
        <v>58</v>
      </c>
      <c r="C14" s="29"/>
      <c r="D14" s="101">
        <f>SUM(D15:D42)</f>
        <v>767702.9</v>
      </c>
      <c r="E14" s="101">
        <f>SUM(E15:E42)</f>
        <v>645791.19999999995</v>
      </c>
      <c r="F14" s="101">
        <f>SUM(F15:F42)</f>
        <v>0</v>
      </c>
      <c r="G14" s="101">
        <v>0</v>
      </c>
      <c r="H14" s="102">
        <v>0</v>
      </c>
      <c r="I14" s="101">
        <f>SUM(I15:I42)</f>
        <v>806772</v>
      </c>
      <c r="J14" s="101"/>
      <c r="K14" s="101">
        <f>SUM(K15:K42)</f>
        <v>616699.4</v>
      </c>
      <c r="L14" s="101">
        <f>SUM(L15:L42)</f>
        <v>0</v>
      </c>
      <c r="M14" s="101">
        <v>0</v>
      </c>
      <c r="N14" s="101">
        <f>SUM(N15:N42)</f>
        <v>356301.8</v>
      </c>
      <c r="O14" s="101">
        <f>SUM(O15:O42)</f>
        <v>0</v>
      </c>
      <c r="P14" s="101">
        <f>SUM(P15:P42)</f>
        <v>258274.69999999998</v>
      </c>
      <c r="Q14" s="101">
        <f>SUM(Q15:Q42)</f>
        <v>0</v>
      </c>
      <c r="R14" s="101">
        <f>SUM(R15:R42)</f>
        <v>0</v>
      </c>
      <c r="S14" s="101">
        <v>0</v>
      </c>
      <c r="T14" s="101">
        <f>SUM(T15:T42)</f>
        <v>356301.8</v>
      </c>
      <c r="U14" s="101"/>
      <c r="V14" s="101">
        <f>SUM(V15:V42)</f>
        <v>258274.69999999998</v>
      </c>
      <c r="W14" s="101"/>
      <c r="X14" s="101"/>
      <c r="Y14" s="101"/>
      <c r="Z14" s="102"/>
      <c r="AA14" s="100" t="s">
        <v>14</v>
      </c>
      <c r="AB14" s="100" t="s">
        <v>14</v>
      </c>
      <c r="AC14" s="100" t="s">
        <v>14</v>
      </c>
      <c r="AD14" s="100" t="s">
        <v>14</v>
      </c>
      <c r="AE14" s="100" t="s">
        <v>14</v>
      </c>
      <c r="AF14" s="100" t="s">
        <v>14</v>
      </c>
      <c r="AG14" s="35">
        <f>SUM(AG15:AG42)</f>
        <v>616699.4</v>
      </c>
    </row>
    <row r="15" spans="1:40" s="39" customFormat="1" ht="66" x14ac:dyDescent="0.25">
      <c r="A15" s="36" t="s">
        <v>50</v>
      </c>
      <c r="B15" s="34" t="s">
        <v>59</v>
      </c>
      <c r="C15" s="31" t="s">
        <v>290</v>
      </c>
      <c r="D15" s="102"/>
      <c r="E15" s="102">
        <v>2892</v>
      </c>
      <c r="F15" s="102"/>
      <c r="G15" s="102"/>
      <c r="H15" s="102"/>
      <c r="I15" s="102"/>
      <c r="J15" s="102"/>
      <c r="K15" s="102">
        <v>3442</v>
      </c>
      <c r="L15" s="102"/>
      <c r="M15" s="102"/>
      <c r="N15" s="102"/>
      <c r="O15" s="102"/>
      <c r="P15" s="102">
        <f>V15</f>
        <v>1300.4000000000001</v>
      </c>
      <c r="Q15" s="102">
        <f>W15</f>
        <v>0</v>
      </c>
      <c r="R15" s="102">
        <f>X15</f>
        <v>0</v>
      </c>
      <c r="S15" s="102"/>
      <c r="T15" s="102"/>
      <c r="U15" s="102"/>
      <c r="V15" s="102">
        <v>1300.4000000000001</v>
      </c>
      <c r="W15" s="102"/>
      <c r="X15" s="102"/>
      <c r="Y15" s="102"/>
      <c r="Z15" s="102"/>
      <c r="AA15" s="106" t="s">
        <v>292</v>
      </c>
      <c r="AB15" s="106" t="s">
        <v>293</v>
      </c>
      <c r="AC15" s="106">
        <v>178</v>
      </c>
      <c r="AD15" s="107">
        <v>115.2</v>
      </c>
      <c r="AE15" s="103" t="s">
        <v>370</v>
      </c>
      <c r="AF15" s="100"/>
      <c r="AG15" s="30">
        <f>K15-Q15</f>
        <v>3442</v>
      </c>
      <c r="AI15" s="41">
        <f>ROUND(E15*0.08,1)</f>
        <v>231.4</v>
      </c>
      <c r="AJ15" s="41">
        <f>ROUND(E15*0.23,1)</f>
        <v>665.2</v>
      </c>
      <c r="AK15" s="39">
        <f>ROUND(E15*0.3,1)</f>
        <v>867.6</v>
      </c>
      <c r="AL15" s="41">
        <f>E15-AI15-AJ15-AK15</f>
        <v>1127.7999999999997</v>
      </c>
      <c r="AN15" s="41">
        <f>K15-W15</f>
        <v>3442</v>
      </c>
    </row>
    <row r="16" spans="1:40" s="39" customFormat="1" ht="79.2" x14ac:dyDescent="0.25">
      <c r="A16" s="32" t="s">
        <v>52</v>
      </c>
      <c r="B16" s="34" t="s">
        <v>118</v>
      </c>
      <c r="C16" s="31" t="s">
        <v>290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6" t="s">
        <v>295</v>
      </c>
      <c r="AB16" s="106" t="s">
        <v>294</v>
      </c>
      <c r="AC16" s="106">
        <v>250</v>
      </c>
      <c r="AD16" s="107">
        <v>169.9</v>
      </c>
      <c r="AE16" s="103" t="s">
        <v>370</v>
      </c>
      <c r="AF16" s="100"/>
      <c r="AG16" s="30"/>
      <c r="AI16" s="41"/>
      <c r="AJ16" s="41"/>
      <c r="AL16" s="41"/>
      <c r="AN16" s="41"/>
    </row>
    <row r="17" spans="1:40" s="39" customFormat="1" ht="52.8" x14ac:dyDescent="0.25">
      <c r="A17" s="32" t="s">
        <v>54</v>
      </c>
      <c r="B17" s="34" t="s">
        <v>119</v>
      </c>
      <c r="C17" s="31" t="s">
        <v>290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6" t="s">
        <v>296</v>
      </c>
      <c r="AB17" s="106" t="s">
        <v>293</v>
      </c>
      <c r="AC17" s="106">
        <v>110</v>
      </c>
      <c r="AD17" s="107">
        <v>63.7</v>
      </c>
      <c r="AE17" s="103" t="s">
        <v>370</v>
      </c>
      <c r="AF17" s="100"/>
      <c r="AG17" s="30"/>
      <c r="AI17" s="41"/>
      <c r="AJ17" s="41"/>
      <c r="AL17" s="41"/>
      <c r="AN17" s="41"/>
    </row>
    <row r="18" spans="1:40" s="39" customFormat="1" ht="79.2" x14ac:dyDescent="0.25">
      <c r="A18" s="32" t="s">
        <v>56</v>
      </c>
      <c r="B18" s="34" t="s">
        <v>120</v>
      </c>
      <c r="C18" s="31" t="s">
        <v>290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6" t="s">
        <v>297</v>
      </c>
      <c r="AB18" s="106" t="s">
        <v>298</v>
      </c>
      <c r="AC18" s="106" t="s">
        <v>299</v>
      </c>
      <c r="AD18" s="107" t="s">
        <v>300</v>
      </c>
      <c r="AE18" s="100" t="s">
        <v>301</v>
      </c>
      <c r="AF18" s="100"/>
      <c r="AG18" s="30"/>
      <c r="AI18" s="41"/>
      <c r="AJ18" s="41"/>
      <c r="AL18" s="41"/>
      <c r="AN18" s="41"/>
    </row>
    <row r="19" spans="1:40" s="39" customFormat="1" ht="118.8" x14ac:dyDescent="0.25">
      <c r="A19" s="36" t="s">
        <v>60</v>
      </c>
      <c r="B19" s="34" t="s">
        <v>61</v>
      </c>
      <c r="C19" s="31" t="s">
        <v>290</v>
      </c>
      <c r="D19" s="102"/>
      <c r="E19" s="102">
        <v>500</v>
      </c>
      <c r="F19" s="102"/>
      <c r="G19" s="102"/>
      <c r="H19" s="102"/>
      <c r="I19" s="102"/>
      <c r="J19" s="102"/>
      <c r="K19" s="102">
        <v>500</v>
      </c>
      <c r="L19" s="102"/>
      <c r="M19" s="102"/>
      <c r="N19" s="102"/>
      <c r="O19" s="102"/>
      <c r="P19" s="102">
        <f t="shared" ref="P19:R42" si="0">V19</f>
        <v>161</v>
      </c>
      <c r="Q19" s="102">
        <f t="shared" si="0"/>
        <v>0</v>
      </c>
      <c r="R19" s="102">
        <f t="shared" si="0"/>
        <v>0</v>
      </c>
      <c r="S19" s="102"/>
      <c r="T19" s="102"/>
      <c r="U19" s="102"/>
      <c r="V19" s="102">
        <v>161</v>
      </c>
      <c r="W19" s="102"/>
      <c r="X19" s="102"/>
      <c r="Y19" s="102"/>
      <c r="Z19" s="102"/>
      <c r="AA19" s="106" t="s">
        <v>292</v>
      </c>
      <c r="AB19" s="106" t="s">
        <v>143</v>
      </c>
      <c r="AC19" s="108">
        <v>80</v>
      </c>
      <c r="AD19" s="109">
        <v>109</v>
      </c>
      <c r="AE19" s="100" t="s">
        <v>301</v>
      </c>
      <c r="AF19" s="100"/>
      <c r="AG19" s="30">
        <f t="shared" ref="AG19:AG42" si="1">K19-Q19</f>
        <v>500</v>
      </c>
      <c r="AI19" s="41">
        <f t="shared" ref="AI19:AI36" si="2">ROUND(E19*0.08,1)</f>
        <v>40</v>
      </c>
      <c r="AJ19" s="41">
        <f t="shared" ref="AJ19:AJ42" si="3">ROUND(E19*0.23,1)</f>
        <v>115</v>
      </c>
      <c r="AK19" s="39">
        <f t="shared" ref="AK19:AK36" si="4">ROUND(E19*0.3,1)</f>
        <v>150</v>
      </c>
      <c r="AL19" s="41">
        <f t="shared" ref="AL19:AL42" si="5">E19-AI19-AJ19-AK19</f>
        <v>195</v>
      </c>
      <c r="AN19" s="41">
        <f t="shared" ref="AN19:AN32" si="6">K19-W19</f>
        <v>500</v>
      </c>
    </row>
    <row r="20" spans="1:40" s="39" customFormat="1" ht="52.8" x14ac:dyDescent="0.25">
      <c r="A20" s="36" t="s">
        <v>62</v>
      </c>
      <c r="B20" s="34" t="s">
        <v>63</v>
      </c>
      <c r="C20" s="31" t="s">
        <v>290</v>
      </c>
      <c r="D20" s="102"/>
      <c r="E20" s="102">
        <v>2896.4</v>
      </c>
      <c r="F20" s="102"/>
      <c r="G20" s="102"/>
      <c r="H20" s="102"/>
      <c r="I20" s="102"/>
      <c r="J20" s="102"/>
      <c r="K20" s="102">
        <v>2896.4</v>
      </c>
      <c r="L20" s="102"/>
      <c r="M20" s="102"/>
      <c r="N20" s="102"/>
      <c r="O20" s="102"/>
      <c r="P20" s="102">
        <f t="shared" si="0"/>
        <v>1467.7</v>
      </c>
      <c r="Q20" s="102">
        <f t="shared" si="0"/>
        <v>0</v>
      </c>
      <c r="R20" s="102">
        <f t="shared" si="0"/>
        <v>0</v>
      </c>
      <c r="S20" s="102"/>
      <c r="T20" s="102"/>
      <c r="U20" s="102"/>
      <c r="V20" s="102">
        <v>1467.7</v>
      </c>
      <c r="W20" s="102"/>
      <c r="X20" s="102"/>
      <c r="Y20" s="102"/>
      <c r="Z20" s="102"/>
      <c r="AA20" s="106" t="s">
        <v>302</v>
      </c>
      <c r="AB20" s="106" t="s">
        <v>293</v>
      </c>
      <c r="AC20" s="106">
        <v>115</v>
      </c>
      <c r="AD20" s="107">
        <v>74.5</v>
      </c>
      <c r="AE20" s="103" t="s">
        <v>370</v>
      </c>
      <c r="AF20" s="100"/>
      <c r="AG20" s="30">
        <f t="shared" si="1"/>
        <v>2896.4</v>
      </c>
      <c r="AI20" s="41">
        <f t="shared" si="2"/>
        <v>231.7</v>
      </c>
      <c r="AJ20" s="41">
        <f t="shared" si="3"/>
        <v>666.2</v>
      </c>
      <c r="AK20" s="39">
        <f t="shared" si="4"/>
        <v>868.9</v>
      </c>
      <c r="AL20" s="41">
        <f t="shared" si="5"/>
        <v>1129.6000000000004</v>
      </c>
      <c r="AN20" s="41">
        <f t="shared" si="6"/>
        <v>2896.4</v>
      </c>
    </row>
    <row r="21" spans="1:40" s="39" customFormat="1" ht="92.4" customHeight="1" x14ac:dyDescent="0.25">
      <c r="A21" s="36" t="s">
        <v>64</v>
      </c>
      <c r="B21" s="34" t="s">
        <v>65</v>
      </c>
      <c r="C21" s="31" t="s">
        <v>290</v>
      </c>
      <c r="D21" s="102"/>
      <c r="E21" s="102">
        <v>5824.9</v>
      </c>
      <c r="F21" s="102"/>
      <c r="G21" s="102"/>
      <c r="H21" s="102"/>
      <c r="I21" s="102"/>
      <c r="J21" s="102"/>
      <c r="K21" s="102">
        <v>5824.9</v>
      </c>
      <c r="L21" s="102"/>
      <c r="M21" s="102"/>
      <c r="N21" s="102"/>
      <c r="O21" s="102"/>
      <c r="P21" s="102">
        <f t="shared" si="0"/>
        <v>2881.7</v>
      </c>
      <c r="Q21" s="102">
        <f t="shared" si="0"/>
        <v>0</v>
      </c>
      <c r="R21" s="102">
        <f t="shared" si="0"/>
        <v>0</v>
      </c>
      <c r="S21" s="102"/>
      <c r="T21" s="102"/>
      <c r="U21" s="102"/>
      <c r="V21" s="102">
        <v>2881.7</v>
      </c>
      <c r="W21" s="102"/>
      <c r="X21" s="102"/>
      <c r="Y21" s="102"/>
      <c r="Z21" s="102"/>
      <c r="AA21" s="110" t="s">
        <v>292</v>
      </c>
      <c r="AB21" s="106" t="s">
        <v>143</v>
      </c>
      <c r="AC21" s="108">
        <v>6785</v>
      </c>
      <c r="AD21" s="109">
        <v>4037</v>
      </c>
      <c r="AE21" s="103" t="s">
        <v>370</v>
      </c>
      <c r="AF21" s="100"/>
      <c r="AG21" s="30">
        <f t="shared" si="1"/>
        <v>5824.9</v>
      </c>
      <c r="AI21" s="41">
        <f t="shared" si="2"/>
        <v>466</v>
      </c>
      <c r="AJ21" s="41">
        <f t="shared" si="3"/>
        <v>1339.7</v>
      </c>
      <c r="AK21" s="39">
        <f t="shared" si="4"/>
        <v>1747.5</v>
      </c>
      <c r="AL21" s="41">
        <f t="shared" si="5"/>
        <v>2271.6999999999998</v>
      </c>
      <c r="AN21" s="41">
        <f t="shared" si="6"/>
        <v>5824.9</v>
      </c>
    </row>
    <row r="22" spans="1:40" s="39" customFormat="1" ht="197.4" customHeight="1" x14ac:dyDescent="0.25">
      <c r="A22" s="36" t="s">
        <v>66</v>
      </c>
      <c r="B22" s="34" t="s">
        <v>67</v>
      </c>
      <c r="C22" s="31" t="s">
        <v>290</v>
      </c>
      <c r="D22" s="102"/>
      <c r="E22" s="102">
        <v>18604.7</v>
      </c>
      <c r="F22" s="102"/>
      <c r="G22" s="102"/>
      <c r="H22" s="102"/>
      <c r="I22" s="102"/>
      <c r="J22" s="102"/>
      <c r="K22" s="102">
        <v>18604.7</v>
      </c>
      <c r="L22" s="102"/>
      <c r="M22" s="102"/>
      <c r="N22" s="102"/>
      <c r="O22" s="102"/>
      <c r="P22" s="102">
        <f t="shared" si="0"/>
        <v>6053.1</v>
      </c>
      <c r="Q22" s="102">
        <f t="shared" si="0"/>
        <v>0</v>
      </c>
      <c r="R22" s="102">
        <f t="shared" si="0"/>
        <v>0</v>
      </c>
      <c r="S22" s="102"/>
      <c r="T22" s="102"/>
      <c r="U22" s="102"/>
      <c r="V22" s="102">
        <v>6053.1</v>
      </c>
      <c r="W22" s="102"/>
      <c r="X22" s="102"/>
      <c r="Y22" s="102"/>
      <c r="Z22" s="102"/>
      <c r="AA22" s="106" t="s">
        <v>292</v>
      </c>
      <c r="AB22" s="106" t="s">
        <v>293</v>
      </c>
      <c r="AC22" s="106">
        <v>25.7</v>
      </c>
      <c r="AD22" s="107">
        <v>18</v>
      </c>
      <c r="AE22" s="103" t="s">
        <v>370</v>
      </c>
      <c r="AF22" s="100"/>
      <c r="AG22" s="30">
        <f t="shared" si="1"/>
        <v>18604.7</v>
      </c>
      <c r="AI22" s="41">
        <f t="shared" si="2"/>
        <v>1488.4</v>
      </c>
      <c r="AJ22" s="41">
        <f t="shared" si="3"/>
        <v>4279.1000000000004</v>
      </c>
      <c r="AK22" s="39">
        <f t="shared" si="4"/>
        <v>5581.4</v>
      </c>
      <c r="AL22" s="41">
        <f t="shared" si="5"/>
        <v>7255.7999999999993</v>
      </c>
      <c r="AN22" s="41">
        <f t="shared" si="6"/>
        <v>18604.7</v>
      </c>
    </row>
    <row r="23" spans="1:40" s="39" customFormat="1" ht="290.39999999999998" x14ac:dyDescent="0.25">
      <c r="A23" s="36" t="s">
        <v>68</v>
      </c>
      <c r="B23" s="34" t="s">
        <v>69</v>
      </c>
      <c r="C23" s="31" t="s">
        <v>290</v>
      </c>
      <c r="D23" s="102"/>
      <c r="E23" s="102">
        <v>581</v>
      </c>
      <c r="F23" s="102"/>
      <c r="G23" s="102"/>
      <c r="H23" s="102"/>
      <c r="I23" s="102"/>
      <c r="J23" s="102"/>
      <c r="K23" s="102">
        <v>581</v>
      </c>
      <c r="L23" s="102"/>
      <c r="M23" s="102"/>
      <c r="N23" s="102"/>
      <c r="O23" s="102"/>
      <c r="P23" s="102">
        <f t="shared" si="0"/>
        <v>0</v>
      </c>
      <c r="Q23" s="102">
        <f t="shared" si="0"/>
        <v>0</v>
      </c>
      <c r="R23" s="102">
        <f t="shared" si="0"/>
        <v>0</v>
      </c>
      <c r="S23" s="102"/>
      <c r="T23" s="102"/>
      <c r="U23" s="102"/>
      <c r="V23" s="102">
        <v>0</v>
      </c>
      <c r="W23" s="102"/>
      <c r="X23" s="102"/>
      <c r="Y23" s="102"/>
      <c r="Z23" s="102"/>
      <c r="AA23" s="106" t="s">
        <v>292</v>
      </c>
      <c r="AB23" s="106" t="s">
        <v>143</v>
      </c>
      <c r="AC23" s="108">
        <v>168</v>
      </c>
      <c r="AD23" s="109">
        <v>64</v>
      </c>
      <c r="AE23" s="103" t="s">
        <v>370</v>
      </c>
      <c r="AF23" s="100"/>
      <c r="AG23" s="30">
        <f t="shared" si="1"/>
        <v>581</v>
      </c>
      <c r="AI23" s="41">
        <f t="shared" si="2"/>
        <v>46.5</v>
      </c>
      <c r="AJ23" s="41">
        <f t="shared" si="3"/>
        <v>133.6</v>
      </c>
      <c r="AK23" s="39">
        <f t="shared" si="4"/>
        <v>174.3</v>
      </c>
      <c r="AL23" s="41">
        <f t="shared" si="5"/>
        <v>226.59999999999997</v>
      </c>
      <c r="AN23" s="41">
        <f t="shared" si="6"/>
        <v>581</v>
      </c>
    </row>
    <row r="24" spans="1:40" s="39" customFormat="1" ht="277.2" x14ac:dyDescent="0.25">
      <c r="A24" s="36" t="s">
        <v>70</v>
      </c>
      <c r="B24" s="34" t="s">
        <v>71</v>
      </c>
      <c r="C24" s="31" t="s">
        <v>290</v>
      </c>
      <c r="D24" s="102"/>
      <c r="E24" s="102">
        <v>19656</v>
      </c>
      <c r="F24" s="102"/>
      <c r="G24" s="102"/>
      <c r="H24" s="102"/>
      <c r="I24" s="102"/>
      <c r="J24" s="102"/>
      <c r="K24" s="102">
        <v>19656</v>
      </c>
      <c r="L24" s="102"/>
      <c r="M24" s="102"/>
      <c r="N24" s="102"/>
      <c r="O24" s="102"/>
      <c r="P24" s="102">
        <f t="shared" si="0"/>
        <v>6770.1</v>
      </c>
      <c r="Q24" s="102">
        <f t="shared" si="0"/>
        <v>0</v>
      </c>
      <c r="R24" s="102">
        <f t="shared" si="0"/>
        <v>0</v>
      </c>
      <c r="S24" s="102"/>
      <c r="T24" s="102"/>
      <c r="U24" s="102"/>
      <c r="V24" s="102">
        <v>6770.1</v>
      </c>
      <c r="W24" s="102"/>
      <c r="X24" s="102"/>
      <c r="Y24" s="102"/>
      <c r="Z24" s="102"/>
      <c r="AA24" s="106" t="s">
        <v>292</v>
      </c>
      <c r="AB24" s="106" t="s">
        <v>143</v>
      </c>
      <c r="AC24" s="108">
        <v>168</v>
      </c>
      <c r="AD24" s="109">
        <v>58</v>
      </c>
      <c r="AE24" s="103" t="s">
        <v>370</v>
      </c>
      <c r="AF24" s="100"/>
      <c r="AG24" s="30">
        <f t="shared" si="1"/>
        <v>19656</v>
      </c>
      <c r="AI24" s="41">
        <f t="shared" si="2"/>
        <v>1572.5</v>
      </c>
      <c r="AJ24" s="41">
        <f t="shared" si="3"/>
        <v>4520.8999999999996</v>
      </c>
      <c r="AK24" s="39">
        <f t="shared" si="4"/>
        <v>5896.8</v>
      </c>
      <c r="AL24" s="41">
        <f t="shared" si="5"/>
        <v>7665.8</v>
      </c>
      <c r="AN24" s="41">
        <f t="shared" si="6"/>
        <v>19656</v>
      </c>
    </row>
    <row r="25" spans="1:40" s="39" customFormat="1" ht="184.8" x14ac:dyDescent="0.25">
      <c r="A25" s="36" t="s">
        <v>72</v>
      </c>
      <c r="B25" s="34" t="s">
        <v>73</v>
      </c>
      <c r="C25" s="31" t="s">
        <v>290</v>
      </c>
      <c r="D25" s="102"/>
      <c r="E25" s="102">
        <v>1744.6</v>
      </c>
      <c r="F25" s="102"/>
      <c r="G25" s="102"/>
      <c r="H25" s="102"/>
      <c r="I25" s="102"/>
      <c r="J25" s="102"/>
      <c r="K25" s="102">
        <v>1744.6</v>
      </c>
      <c r="L25" s="102"/>
      <c r="M25" s="102"/>
      <c r="N25" s="102"/>
      <c r="O25" s="102"/>
      <c r="P25" s="102">
        <f t="shared" si="0"/>
        <v>0</v>
      </c>
      <c r="Q25" s="102">
        <f t="shared" si="0"/>
        <v>0</v>
      </c>
      <c r="R25" s="102">
        <f t="shared" si="0"/>
        <v>0</v>
      </c>
      <c r="S25" s="102"/>
      <c r="T25" s="102"/>
      <c r="U25" s="102"/>
      <c r="V25" s="102">
        <v>0</v>
      </c>
      <c r="W25" s="102"/>
      <c r="X25" s="102"/>
      <c r="Y25" s="102"/>
      <c r="Z25" s="102"/>
      <c r="AA25" s="106" t="s">
        <v>363</v>
      </c>
      <c r="AB25" s="106" t="s">
        <v>303</v>
      </c>
      <c r="AC25" s="108">
        <v>24</v>
      </c>
      <c r="AD25" s="109">
        <v>0</v>
      </c>
      <c r="AE25" s="103" t="s">
        <v>370</v>
      </c>
      <c r="AF25" s="100"/>
      <c r="AG25" s="30">
        <f t="shared" si="1"/>
        <v>1744.6</v>
      </c>
      <c r="AI25" s="41">
        <f t="shared" si="2"/>
        <v>139.6</v>
      </c>
      <c r="AJ25" s="41">
        <f t="shared" si="3"/>
        <v>401.3</v>
      </c>
      <c r="AK25" s="39">
        <f t="shared" si="4"/>
        <v>523.4</v>
      </c>
      <c r="AL25" s="41">
        <f t="shared" si="5"/>
        <v>680.30000000000007</v>
      </c>
      <c r="AN25" s="41">
        <f t="shared" si="6"/>
        <v>1744.6</v>
      </c>
    </row>
    <row r="26" spans="1:40" s="39" customFormat="1" ht="66" x14ac:dyDescent="0.25">
      <c r="A26" s="32" t="s">
        <v>121</v>
      </c>
      <c r="B26" s="34" t="s">
        <v>122</v>
      </c>
      <c r="C26" s="31" t="s">
        <v>290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10" t="s">
        <v>304</v>
      </c>
      <c r="AB26" s="110" t="s">
        <v>138</v>
      </c>
      <c r="AC26" s="111">
        <v>5350</v>
      </c>
      <c r="AD26" s="141">
        <v>2873</v>
      </c>
      <c r="AE26" s="103" t="s">
        <v>370</v>
      </c>
      <c r="AF26" s="100"/>
      <c r="AG26" s="30"/>
      <c r="AI26" s="41"/>
      <c r="AJ26" s="41"/>
      <c r="AL26" s="41"/>
      <c r="AN26" s="41"/>
    </row>
    <row r="27" spans="1:40" s="39" customFormat="1" ht="158.4" x14ac:dyDescent="0.25">
      <c r="A27" s="36" t="s">
        <v>74</v>
      </c>
      <c r="B27" s="34" t="s">
        <v>75</v>
      </c>
      <c r="C27" s="31" t="s">
        <v>290</v>
      </c>
      <c r="D27" s="102"/>
      <c r="E27" s="102">
        <v>1665</v>
      </c>
      <c r="F27" s="102"/>
      <c r="G27" s="102"/>
      <c r="H27" s="102"/>
      <c r="I27" s="102"/>
      <c r="J27" s="102"/>
      <c r="K27" s="102">
        <v>1665</v>
      </c>
      <c r="L27" s="102"/>
      <c r="M27" s="102"/>
      <c r="N27" s="102"/>
      <c r="O27" s="102"/>
      <c r="P27" s="102">
        <f t="shared" si="0"/>
        <v>762.3</v>
      </c>
      <c r="Q27" s="102">
        <f t="shared" si="0"/>
        <v>0</v>
      </c>
      <c r="R27" s="102">
        <f t="shared" si="0"/>
        <v>0</v>
      </c>
      <c r="S27" s="102"/>
      <c r="T27" s="102"/>
      <c r="U27" s="102"/>
      <c r="V27" s="102">
        <v>762.3</v>
      </c>
      <c r="W27" s="102"/>
      <c r="X27" s="102"/>
      <c r="Y27" s="102"/>
      <c r="Z27" s="102"/>
      <c r="AA27" s="106" t="s">
        <v>305</v>
      </c>
      <c r="AB27" s="106" t="s">
        <v>293</v>
      </c>
      <c r="AC27" s="106">
        <v>225.5</v>
      </c>
      <c r="AD27" s="107">
        <v>154.94</v>
      </c>
      <c r="AE27" s="103" t="s">
        <v>370</v>
      </c>
      <c r="AF27" s="100"/>
      <c r="AG27" s="30">
        <f t="shared" si="1"/>
        <v>1665</v>
      </c>
      <c r="AI27" s="41">
        <f t="shared" si="2"/>
        <v>133.19999999999999</v>
      </c>
      <c r="AJ27" s="41">
        <f t="shared" si="3"/>
        <v>383</v>
      </c>
      <c r="AK27" s="39">
        <f t="shared" si="4"/>
        <v>499.5</v>
      </c>
      <c r="AL27" s="41">
        <f t="shared" si="5"/>
        <v>649.29999999999995</v>
      </c>
      <c r="AN27" s="41">
        <f t="shared" si="6"/>
        <v>1665</v>
      </c>
    </row>
    <row r="28" spans="1:40" s="39" customFormat="1" ht="66" x14ac:dyDescent="0.25">
      <c r="A28" s="36" t="s">
        <v>76</v>
      </c>
      <c r="B28" s="34" t="s">
        <v>77</v>
      </c>
      <c r="C28" s="31" t="s">
        <v>290</v>
      </c>
      <c r="D28" s="102"/>
      <c r="E28" s="102">
        <v>730</v>
      </c>
      <c r="F28" s="102"/>
      <c r="G28" s="102"/>
      <c r="H28" s="102"/>
      <c r="I28" s="102"/>
      <c r="J28" s="102"/>
      <c r="K28" s="102">
        <v>730</v>
      </c>
      <c r="L28" s="102"/>
      <c r="M28" s="102"/>
      <c r="N28" s="102"/>
      <c r="O28" s="102"/>
      <c r="P28" s="102">
        <f t="shared" si="0"/>
        <v>325.10000000000002</v>
      </c>
      <c r="Q28" s="102">
        <f t="shared" si="0"/>
        <v>0</v>
      </c>
      <c r="R28" s="102">
        <f t="shared" si="0"/>
        <v>0</v>
      </c>
      <c r="S28" s="102"/>
      <c r="T28" s="102"/>
      <c r="U28" s="102"/>
      <c r="V28" s="102">
        <v>325.10000000000002</v>
      </c>
      <c r="W28" s="102"/>
      <c r="X28" s="102"/>
      <c r="Y28" s="102"/>
      <c r="Z28" s="102"/>
      <c r="AA28" s="106" t="s">
        <v>292</v>
      </c>
      <c r="AB28" s="106" t="s">
        <v>293</v>
      </c>
      <c r="AC28" s="106">
        <v>4.5</v>
      </c>
      <c r="AD28" s="107">
        <v>4.6040000000000001</v>
      </c>
      <c r="AE28" s="100" t="s">
        <v>301</v>
      </c>
      <c r="AF28" s="100"/>
      <c r="AG28" s="30">
        <f t="shared" si="1"/>
        <v>730</v>
      </c>
      <c r="AI28" s="41">
        <f t="shared" si="2"/>
        <v>58.4</v>
      </c>
      <c r="AJ28" s="41">
        <f t="shared" si="3"/>
        <v>167.9</v>
      </c>
      <c r="AK28" s="39">
        <f t="shared" si="4"/>
        <v>219</v>
      </c>
      <c r="AL28" s="41">
        <f t="shared" si="5"/>
        <v>284.70000000000005</v>
      </c>
      <c r="AN28" s="41">
        <f t="shared" si="6"/>
        <v>730</v>
      </c>
    </row>
    <row r="29" spans="1:40" s="39" customFormat="1" ht="66" x14ac:dyDescent="0.25">
      <c r="A29" s="36" t="s">
        <v>78</v>
      </c>
      <c r="B29" s="34" t="s">
        <v>79</v>
      </c>
      <c r="C29" s="31" t="s">
        <v>290</v>
      </c>
      <c r="D29" s="102"/>
      <c r="E29" s="102">
        <v>269.3</v>
      </c>
      <c r="F29" s="102"/>
      <c r="G29" s="102"/>
      <c r="H29" s="102"/>
      <c r="I29" s="102"/>
      <c r="J29" s="102"/>
      <c r="K29" s="102">
        <v>269.3</v>
      </c>
      <c r="L29" s="102"/>
      <c r="M29" s="102"/>
      <c r="N29" s="102"/>
      <c r="O29" s="102"/>
      <c r="P29" s="102">
        <f t="shared" si="0"/>
        <v>106.2</v>
      </c>
      <c r="Q29" s="102">
        <f t="shared" si="0"/>
        <v>0</v>
      </c>
      <c r="R29" s="102">
        <f t="shared" si="0"/>
        <v>0</v>
      </c>
      <c r="S29" s="102"/>
      <c r="T29" s="102"/>
      <c r="U29" s="102"/>
      <c r="V29" s="102">
        <v>106.2</v>
      </c>
      <c r="W29" s="102"/>
      <c r="X29" s="102"/>
      <c r="Y29" s="102"/>
      <c r="Z29" s="102"/>
      <c r="AA29" s="106" t="s">
        <v>292</v>
      </c>
      <c r="AB29" s="106" t="s">
        <v>293</v>
      </c>
      <c r="AC29" s="106">
        <v>4.5</v>
      </c>
      <c r="AD29" s="107">
        <v>4.4240000000000004</v>
      </c>
      <c r="AE29" s="103" t="s">
        <v>370</v>
      </c>
      <c r="AF29" s="100"/>
      <c r="AG29" s="30">
        <f t="shared" si="1"/>
        <v>269.3</v>
      </c>
      <c r="AI29" s="41">
        <f t="shared" si="2"/>
        <v>21.5</v>
      </c>
      <c r="AJ29" s="41">
        <f t="shared" si="3"/>
        <v>61.9</v>
      </c>
      <c r="AK29" s="39">
        <f t="shared" si="4"/>
        <v>80.8</v>
      </c>
      <c r="AL29" s="41">
        <f t="shared" si="5"/>
        <v>105.10000000000001</v>
      </c>
      <c r="AN29" s="41">
        <f t="shared" si="6"/>
        <v>269.3</v>
      </c>
    </row>
    <row r="30" spans="1:40" s="39" customFormat="1" ht="79.2" x14ac:dyDescent="0.25">
      <c r="A30" s="36" t="s">
        <v>80</v>
      </c>
      <c r="B30" s="34" t="s">
        <v>81</v>
      </c>
      <c r="C30" s="31" t="s">
        <v>290</v>
      </c>
      <c r="D30" s="102"/>
      <c r="E30" s="102">
        <v>53640</v>
      </c>
      <c r="F30" s="102"/>
      <c r="G30" s="102"/>
      <c r="H30" s="102"/>
      <c r="I30" s="102"/>
      <c r="J30" s="102"/>
      <c r="K30" s="102">
        <v>53640</v>
      </c>
      <c r="L30" s="102"/>
      <c r="M30" s="102"/>
      <c r="N30" s="102"/>
      <c r="O30" s="102"/>
      <c r="P30" s="102">
        <f t="shared" si="0"/>
        <v>16528.900000000001</v>
      </c>
      <c r="Q30" s="102">
        <f t="shared" si="0"/>
        <v>0</v>
      </c>
      <c r="R30" s="102">
        <f t="shared" si="0"/>
        <v>0</v>
      </c>
      <c r="S30" s="102"/>
      <c r="T30" s="102"/>
      <c r="U30" s="102"/>
      <c r="V30" s="102">
        <v>16528.900000000001</v>
      </c>
      <c r="W30" s="102"/>
      <c r="X30" s="102"/>
      <c r="Y30" s="102"/>
      <c r="Z30" s="102"/>
      <c r="AA30" s="106" t="s">
        <v>292</v>
      </c>
      <c r="AB30" s="106" t="s">
        <v>293</v>
      </c>
      <c r="AC30" s="106">
        <v>4.5</v>
      </c>
      <c r="AD30" s="107">
        <v>2.9220000000000002</v>
      </c>
      <c r="AE30" s="103" t="s">
        <v>370</v>
      </c>
      <c r="AF30" s="100"/>
      <c r="AG30" s="30">
        <f t="shared" si="1"/>
        <v>53640</v>
      </c>
      <c r="AI30" s="41">
        <f t="shared" si="2"/>
        <v>4291.2</v>
      </c>
      <c r="AJ30" s="41">
        <f t="shared" si="3"/>
        <v>12337.2</v>
      </c>
      <c r="AK30" s="39">
        <f t="shared" si="4"/>
        <v>16092</v>
      </c>
      <c r="AL30" s="41">
        <f t="shared" si="5"/>
        <v>20919.600000000006</v>
      </c>
      <c r="AN30" s="41">
        <f t="shared" si="6"/>
        <v>53640</v>
      </c>
    </row>
    <row r="31" spans="1:40" s="39" customFormat="1" ht="92.4" x14ac:dyDescent="0.25">
      <c r="A31" s="36" t="s">
        <v>82</v>
      </c>
      <c r="B31" s="34" t="s">
        <v>83</v>
      </c>
      <c r="C31" s="31" t="s">
        <v>290</v>
      </c>
      <c r="D31" s="102"/>
      <c r="E31" s="102">
        <v>2896.8</v>
      </c>
      <c r="F31" s="102"/>
      <c r="G31" s="102"/>
      <c r="H31" s="102"/>
      <c r="I31" s="102"/>
      <c r="J31" s="102"/>
      <c r="K31" s="102">
        <v>2155.9</v>
      </c>
      <c r="L31" s="102"/>
      <c r="M31" s="102"/>
      <c r="N31" s="102"/>
      <c r="O31" s="102"/>
      <c r="P31" s="102">
        <f t="shared" si="0"/>
        <v>889.1</v>
      </c>
      <c r="Q31" s="102">
        <f t="shared" si="0"/>
        <v>0</v>
      </c>
      <c r="R31" s="102">
        <f t="shared" si="0"/>
        <v>0</v>
      </c>
      <c r="S31" s="102"/>
      <c r="T31" s="102"/>
      <c r="U31" s="102"/>
      <c r="V31" s="102">
        <v>889.1</v>
      </c>
      <c r="W31" s="102"/>
      <c r="X31" s="102"/>
      <c r="Y31" s="102"/>
      <c r="Z31" s="102"/>
      <c r="AA31" s="106" t="s">
        <v>306</v>
      </c>
      <c r="AB31" s="106" t="s">
        <v>143</v>
      </c>
      <c r="AC31" s="108">
        <v>300</v>
      </c>
      <c r="AD31" s="109">
        <v>175</v>
      </c>
      <c r="AE31" s="103" t="s">
        <v>370</v>
      </c>
      <c r="AF31" s="100"/>
      <c r="AG31" s="30">
        <f t="shared" si="1"/>
        <v>2155.9</v>
      </c>
      <c r="AI31" s="41">
        <f t="shared" si="2"/>
        <v>231.7</v>
      </c>
      <c r="AJ31" s="41">
        <f t="shared" si="3"/>
        <v>666.3</v>
      </c>
      <c r="AK31" s="39">
        <f t="shared" si="4"/>
        <v>869</v>
      </c>
      <c r="AL31" s="41">
        <f t="shared" si="5"/>
        <v>1129.8000000000004</v>
      </c>
      <c r="AN31" s="41">
        <f t="shared" si="6"/>
        <v>2155.9</v>
      </c>
    </row>
    <row r="32" spans="1:40" s="39" customFormat="1" ht="158.4" x14ac:dyDescent="0.25">
      <c r="A32" s="36" t="s">
        <v>84</v>
      </c>
      <c r="B32" s="34" t="s">
        <v>85</v>
      </c>
      <c r="C32" s="31" t="s">
        <v>290</v>
      </c>
      <c r="D32" s="102"/>
      <c r="E32" s="102">
        <v>1800</v>
      </c>
      <c r="F32" s="102"/>
      <c r="G32" s="102"/>
      <c r="H32" s="102"/>
      <c r="I32" s="102"/>
      <c r="J32" s="102"/>
      <c r="K32" s="102">
        <v>1800</v>
      </c>
      <c r="L32" s="102"/>
      <c r="M32" s="102"/>
      <c r="N32" s="102"/>
      <c r="O32" s="102"/>
      <c r="P32" s="102">
        <f t="shared" si="0"/>
        <v>610.20000000000005</v>
      </c>
      <c r="Q32" s="102">
        <f t="shared" si="0"/>
        <v>0</v>
      </c>
      <c r="R32" s="102">
        <f t="shared" si="0"/>
        <v>0</v>
      </c>
      <c r="S32" s="102"/>
      <c r="T32" s="102"/>
      <c r="U32" s="102"/>
      <c r="V32" s="102">
        <v>610.20000000000005</v>
      </c>
      <c r="W32" s="102"/>
      <c r="X32" s="102"/>
      <c r="Y32" s="102"/>
      <c r="Z32" s="102"/>
      <c r="AA32" s="106" t="s">
        <v>306</v>
      </c>
      <c r="AB32" s="106" t="s">
        <v>143</v>
      </c>
      <c r="AC32" s="108">
        <v>150</v>
      </c>
      <c r="AD32" s="109">
        <v>130</v>
      </c>
      <c r="AE32" s="103" t="s">
        <v>370</v>
      </c>
      <c r="AF32" s="100"/>
      <c r="AG32" s="30">
        <f t="shared" si="1"/>
        <v>1800</v>
      </c>
      <c r="AI32" s="41">
        <f t="shared" si="2"/>
        <v>144</v>
      </c>
      <c r="AJ32" s="41">
        <f t="shared" si="3"/>
        <v>414</v>
      </c>
      <c r="AK32" s="39">
        <f t="shared" si="4"/>
        <v>540</v>
      </c>
      <c r="AL32" s="41">
        <f t="shared" si="5"/>
        <v>702</v>
      </c>
      <c r="AN32" s="41">
        <f t="shared" si="6"/>
        <v>1800</v>
      </c>
    </row>
    <row r="33" spans="1:40" s="39" customFormat="1" ht="79.2" x14ac:dyDescent="0.25">
      <c r="A33" s="36" t="s">
        <v>86</v>
      </c>
      <c r="B33" s="34" t="s">
        <v>87</v>
      </c>
      <c r="C33" s="31" t="s">
        <v>290</v>
      </c>
      <c r="D33" s="102">
        <v>670977.30000000005</v>
      </c>
      <c r="E33" s="102"/>
      <c r="F33" s="102"/>
      <c r="G33" s="102"/>
      <c r="H33" s="102"/>
      <c r="I33" s="102">
        <v>756627.7</v>
      </c>
      <c r="J33" s="102"/>
      <c r="K33" s="102"/>
      <c r="L33" s="102"/>
      <c r="M33" s="102"/>
      <c r="N33" s="102">
        <f>T33</f>
        <v>335723.6</v>
      </c>
      <c r="O33" s="102">
        <f>U33</f>
        <v>0</v>
      </c>
      <c r="P33" s="102">
        <f t="shared" si="0"/>
        <v>0</v>
      </c>
      <c r="Q33" s="102">
        <f t="shared" si="0"/>
        <v>0</v>
      </c>
      <c r="R33" s="102">
        <f t="shared" si="0"/>
        <v>0</v>
      </c>
      <c r="S33" s="102"/>
      <c r="T33" s="102">
        <v>335723.6</v>
      </c>
      <c r="U33" s="102"/>
      <c r="V33" s="102">
        <v>0</v>
      </c>
      <c r="W33" s="102"/>
      <c r="X33" s="102"/>
      <c r="Y33" s="102"/>
      <c r="Z33" s="102"/>
      <c r="AA33" s="106" t="s">
        <v>307</v>
      </c>
      <c r="AB33" s="106" t="s">
        <v>206</v>
      </c>
      <c r="AC33" s="106" t="s">
        <v>206</v>
      </c>
      <c r="AD33" s="113" t="s">
        <v>354</v>
      </c>
      <c r="AE33" s="103" t="s">
        <v>370</v>
      </c>
      <c r="AF33" s="103"/>
      <c r="AG33" s="30">
        <f t="shared" si="1"/>
        <v>0</v>
      </c>
      <c r="AI33" s="41">
        <f>3025.6-AI35</f>
        <v>3025.6</v>
      </c>
      <c r="AJ33" s="41"/>
      <c r="AL33" s="41"/>
      <c r="AN33" s="41">
        <f t="shared" ref="AN33:AN35" si="7">I33-U33</f>
        <v>756627.7</v>
      </c>
    </row>
    <row r="34" spans="1:40" s="39" customFormat="1" ht="118.8" x14ac:dyDescent="0.25">
      <c r="A34" s="36" t="s">
        <v>88</v>
      </c>
      <c r="B34" s="34" t="s">
        <v>89</v>
      </c>
      <c r="C34" s="31" t="s">
        <v>290</v>
      </c>
      <c r="D34" s="102"/>
      <c r="E34" s="102">
        <v>1000</v>
      </c>
      <c r="F34" s="102"/>
      <c r="G34" s="102"/>
      <c r="H34" s="102"/>
      <c r="I34" s="102"/>
      <c r="J34" s="102"/>
      <c r="K34" s="102">
        <v>0</v>
      </c>
      <c r="L34" s="102"/>
      <c r="M34" s="102"/>
      <c r="N34" s="102">
        <f t="shared" ref="N34:O42" si="8">T34</f>
        <v>0</v>
      </c>
      <c r="O34" s="102">
        <f t="shared" si="8"/>
        <v>0</v>
      </c>
      <c r="P34" s="102">
        <f>V34</f>
        <v>0</v>
      </c>
      <c r="Q34" s="102">
        <f>W34</f>
        <v>0</v>
      </c>
      <c r="R34" s="102">
        <f t="shared" si="0"/>
        <v>0</v>
      </c>
      <c r="S34" s="102"/>
      <c r="T34" s="102"/>
      <c r="U34" s="102"/>
      <c r="V34" s="102">
        <v>0</v>
      </c>
      <c r="W34" s="102"/>
      <c r="X34" s="102"/>
      <c r="Y34" s="102"/>
      <c r="Z34" s="102"/>
      <c r="AA34" s="110" t="s">
        <v>308</v>
      </c>
      <c r="AB34" s="110" t="s">
        <v>206</v>
      </c>
      <c r="AC34" s="110" t="s">
        <v>206</v>
      </c>
      <c r="AD34" s="113">
        <v>0</v>
      </c>
      <c r="AE34" s="103" t="s">
        <v>370</v>
      </c>
      <c r="AF34" s="100"/>
      <c r="AG34" s="30">
        <f t="shared" si="1"/>
        <v>0</v>
      </c>
      <c r="AI34" s="41"/>
      <c r="AJ34" s="41"/>
      <c r="AL34" s="41"/>
      <c r="AN34" s="41">
        <f t="shared" si="7"/>
        <v>0</v>
      </c>
    </row>
    <row r="35" spans="1:40" s="39" customFormat="1" ht="157.19999999999999" customHeight="1" x14ac:dyDescent="0.25">
      <c r="A35" s="36" t="s">
        <v>90</v>
      </c>
      <c r="B35" s="34" t="s">
        <v>91</v>
      </c>
      <c r="C35" s="31" t="s">
        <v>290</v>
      </c>
      <c r="D35" s="102">
        <v>32500</v>
      </c>
      <c r="E35" s="102"/>
      <c r="F35" s="102"/>
      <c r="G35" s="102"/>
      <c r="H35" s="102"/>
      <c r="I35" s="102">
        <v>24139.3</v>
      </c>
      <c r="J35" s="102"/>
      <c r="K35" s="102"/>
      <c r="L35" s="102"/>
      <c r="M35" s="102"/>
      <c r="N35" s="102">
        <f t="shared" si="8"/>
        <v>8077.8</v>
      </c>
      <c r="O35" s="102">
        <f t="shared" si="8"/>
        <v>0</v>
      </c>
      <c r="P35" s="102">
        <f t="shared" si="0"/>
        <v>0</v>
      </c>
      <c r="Q35" s="102">
        <f t="shared" si="0"/>
        <v>0</v>
      </c>
      <c r="R35" s="102">
        <f t="shared" si="0"/>
        <v>0</v>
      </c>
      <c r="S35" s="102"/>
      <c r="T35" s="102">
        <v>8077.8</v>
      </c>
      <c r="U35" s="102"/>
      <c r="V35" s="102">
        <v>0</v>
      </c>
      <c r="W35" s="102"/>
      <c r="X35" s="102"/>
      <c r="Y35" s="102"/>
      <c r="Z35" s="102"/>
      <c r="AA35" s="110" t="s">
        <v>309</v>
      </c>
      <c r="AB35" s="110" t="s">
        <v>206</v>
      </c>
      <c r="AC35" s="110" t="s">
        <v>206</v>
      </c>
      <c r="AD35" s="113" t="s">
        <v>355</v>
      </c>
      <c r="AE35" s="103" t="s">
        <v>370</v>
      </c>
      <c r="AF35" s="103"/>
      <c r="AG35" s="30">
        <f t="shared" si="1"/>
        <v>0</v>
      </c>
      <c r="AI35" s="41">
        <f>O35*0.5/100</f>
        <v>0</v>
      </c>
      <c r="AJ35" s="41"/>
      <c r="AL35" s="41"/>
      <c r="AN35" s="41">
        <f t="shared" si="7"/>
        <v>24139.3</v>
      </c>
    </row>
    <row r="36" spans="1:40" s="39" customFormat="1" ht="184.8" x14ac:dyDescent="0.25">
      <c r="A36" s="36" t="s">
        <v>92</v>
      </c>
      <c r="B36" s="34" t="s">
        <v>93</v>
      </c>
      <c r="C36" s="31" t="s">
        <v>290</v>
      </c>
      <c r="D36" s="102">
        <v>64225.599999999999</v>
      </c>
      <c r="E36" s="102"/>
      <c r="F36" s="102"/>
      <c r="G36" s="102"/>
      <c r="H36" s="102"/>
      <c r="I36" s="102">
        <v>25000</v>
      </c>
      <c r="J36" s="102"/>
      <c r="K36" s="102"/>
      <c r="L36" s="102"/>
      <c r="M36" s="102"/>
      <c r="N36" s="102">
        <f t="shared" si="8"/>
        <v>12218.2</v>
      </c>
      <c r="O36" s="102">
        <f t="shared" si="8"/>
        <v>0</v>
      </c>
      <c r="P36" s="102">
        <f t="shared" si="0"/>
        <v>0</v>
      </c>
      <c r="Q36" s="102">
        <f t="shared" si="0"/>
        <v>0</v>
      </c>
      <c r="R36" s="102">
        <f t="shared" si="0"/>
        <v>0</v>
      </c>
      <c r="S36" s="102"/>
      <c r="T36" s="102">
        <v>12218.2</v>
      </c>
      <c r="U36" s="102"/>
      <c r="V36" s="102">
        <v>0</v>
      </c>
      <c r="W36" s="102"/>
      <c r="X36" s="102"/>
      <c r="Y36" s="102"/>
      <c r="Z36" s="102"/>
      <c r="AA36" s="106" t="s">
        <v>310</v>
      </c>
      <c r="AB36" s="106" t="s">
        <v>206</v>
      </c>
      <c r="AC36" s="106" t="s">
        <v>206</v>
      </c>
      <c r="AD36" s="140">
        <v>277</v>
      </c>
      <c r="AE36" s="103" t="s">
        <v>370</v>
      </c>
      <c r="AF36" s="100"/>
      <c r="AG36" s="30">
        <f t="shared" si="1"/>
        <v>0</v>
      </c>
      <c r="AI36" s="41">
        <f t="shared" si="2"/>
        <v>0</v>
      </c>
      <c r="AJ36" s="41">
        <f t="shared" si="3"/>
        <v>0</v>
      </c>
      <c r="AK36" s="39">
        <f t="shared" si="4"/>
        <v>0</v>
      </c>
      <c r="AL36" s="41">
        <f t="shared" si="5"/>
        <v>0</v>
      </c>
      <c r="AN36" s="41">
        <f>I36-U36</f>
        <v>25000</v>
      </c>
    </row>
    <row r="37" spans="1:40" s="39" customFormat="1" ht="132" x14ac:dyDescent="0.25">
      <c r="A37" s="36" t="s">
        <v>94</v>
      </c>
      <c r="B37" s="34" t="s">
        <v>395</v>
      </c>
      <c r="C37" s="31" t="s">
        <v>290</v>
      </c>
      <c r="D37" s="102">
        <v>0</v>
      </c>
      <c r="E37" s="102"/>
      <c r="F37" s="102"/>
      <c r="G37" s="102"/>
      <c r="H37" s="102"/>
      <c r="I37" s="102">
        <v>603</v>
      </c>
      <c r="J37" s="102"/>
      <c r="K37" s="102"/>
      <c r="L37" s="102"/>
      <c r="M37" s="102"/>
      <c r="N37" s="102">
        <f t="shared" si="8"/>
        <v>205.9</v>
      </c>
      <c r="O37" s="102">
        <f t="shared" si="8"/>
        <v>0</v>
      </c>
      <c r="P37" s="102">
        <f t="shared" si="0"/>
        <v>0</v>
      </c>
      <c r="Q37" s="102">
        <f t="shared" si="0"/>
        <v>0</v>
      </c>
      <c r="R37" s="102"/>
      <c r="S37" s="102"/>
      <c r="T37" s="102">
        <v>205.9</v>
      </c>
      <c r="U37" s="102"/>
      <c r="V37" s="102">
        <v>0</v>
      </c>
      <c r="W37" s="102"/>
      <c r="X37" s="102"/>
      <c r="Y37" s="102"/>
      <c r="Z37" s="102"/>
      <c r="AA37" s="106" t="s">
        <v>311</v>
      </c>
      <c r="AB37" s="112" t="s">
        <v>206</v>
      </c>
      <c r="AC37" s="112" t="s">
        <v>206</v>
      </c>
      <c r="AD37" s="136" t="s">
        <v>356</v>
      </c>
      <c r="AE37" s="103" t="s">
        <v>370</v>
      </c>
      <c r="AF37" s="100"/>
      <c r="AG37" s="30">
        <f t="shared" si="1"/>
        <v>0</v>
      </c>
      <c r="AI37" s="41"/>
      <c r="AJ37" s="41"/>
      <c r="AL37" s="41"/>
      <c r="AN37" s="41">
        <f>I37-U37</f>
        <v>603</v>
      </c>
    </row>
    <row r="38" spans="1:40" s="39" customFormat="1" ht="171.6" x14ac:dyDescent="0.25">
      <c r="A38" s="36" t="s">
        <v>95</v>
      </c>
      <c r="B38" s="34" t="s">
        <v>396</v>
      </c>
      <c r="C38" s="31" t="s">
        <v>290</v>
      </c>
      <c r="D38" s="102">
        <v>0</v>
      </c>
      <c r="E38" s="102"/>
      <c r="F38" s="102"/>
      <c r="G38" s="102"/>
      <c r="H38" s="102"/>
      <c r="I38" s="102">
        <v>402</v>
      </c>
      <c r="J38" s="102"/>
      <c r="K38" s="102"/>
      <c r="L38" s="102"/>
      <c r="M38" s="102"/>
      <c r="N38" s="102">
        <f t="shared" si="8"/>
        <v>76.3</v>
      </c>
      <c r="O38" s="102">
        <f t="shared" si="8"/>
        <v>0</v>
      </c>
      <c r="P38" s="102">
        <f t="shared" si="0"/>
        <v>0</v>
      </c>
      <c r="Q38" s="102">
        <f t="shared" si="0"/>
        <v>0</v>
      </c>
      <c r="R38" s="102"/>
      <c r="S38" s="102"/>
      <c r="T38" s="102">
        <v>76.3</v>
      </c>
      <c r="U38" s="102"/>
      <c r="V38" s="102">
        <v>0</v>
      </c>
      <c r="W38" s="102"/>
      <c r="X38" s="102"/>
      <c r="Y38" s="102"/>
      <c r="Z38" s="102"/>
      <c r="AA38" s="106" t="s">
        <v>312</v>
      </c>
      <c r="AB38" s="112" t="s">
        <v>206</v>
      </c>
      <c r="AC38" s="112" t="s">
        <v>206</v>
      </c>
      <c r="AD38" s="136" t="s">
        <v>357</v>
      </c>
      <c r="AE38" s="103" t="s">
        <v>370</v>
      </c>
      <c r="AF38" s="100"/>
      <c r="AG38" s="30">
        <f t="shared" si="1"/>
        <v>0</v>
      </c>
      <c r="AI38" s="41"/>
      <c r="AJ38" s="41"/>
      <c r="AL38" s="41"/>
      <c r="AN38" s="41">
        <f>I38-U38</f>
        <v>402</v>
      </c>
    </row>
    <row r="39" spans="1:40" s="39" customFormat="1" ht="198" x14ac:dyDescent="0.25">
      <c r="A39" s="32" t="s">
        <v>123</v>
      </c>
      <c r="B39" s="34" t="s">
        <v>124</v>
      </c>
      <c r="C39" s="31" t="s">
        <v>290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10" t="s">
        <v>313</v>
      </c>
      <c r="AB39" s="110" t="s">
        <v>206</v>
      </c>
      <c r="AC39" s="110" t="s">
        <v>206</v>
      </c>
      <c r="AD39" s="114" t="s">
        <v>353</v>
      </c>
      <c r="AE39" s="103" t="s">
        <v>370</v>
      </c>
      <c r="AF39" s="100"/>
      <c r="AG39" s="30"/>
      <c r="AI39" s="41"/>
      <c r="AJ39" s="41"/>
      <c r="AL39" s="41"/>
      <c r="AN39" s="41"/>
    </row>
    <row r="40" spans="1:40" s="39" customFormat="1" ht="343.2" x14ac:dyDescent="0.25">
      <c r="A40" s="32" t="s">
        <v>125</v>
      </c>
      <c r="B40" s="34" t="s">
        <v>126</v>
      </c>
      <c r="C40" s="31" t="s">
        <v>290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6" t="s">
        <v>314</v>
      </c>
      <c r="AB40" s="106" t="s">
        <v>206</v>
      </c>
      <c r="AC40" s="106" t="s">
        <v>206</v>
      </c>
      <c r="AD40" s="114" t="s">
        <v>315</v>
      </c>
      <c r="AE40" s="100" t="s">
        <v>301</v>
      </c>
      <c r="AF40" s="100"/>
      <c r="AG40" s="30"/>
      <c r="AI40" s="41"/>
      <c r="AJ40" s="41"/>
      <c r="AL40" s="41"/>
      <c r="AN40" s="41"/>
    </row>
    <row r="41" spans="1:40" s="39" customFormat="1" ht="145.19999999999999" x14ac:dyDescent="0.25">
      <c r="A41" s="32" t="s">
        <v>127</v>
      </c>
      <c r="B41" s="34" t="s">
        <v>128</v>
      </c>
      <c r="C41" s="31" t="s">
        <v>290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6" t="s">
        <v>316</v>
      </c>
      <c r="AB41" s="106" t="s">
        <v>206</v>
      </c>
      <c r="AC41" s="106" t="s">
        <v>206</v>
      </c>
      <c r="AD41" s="114" t="s">
        <v>317</v>
      </c>
      <c r="AE41" s="103" t="s">
        <v>370</v>
      </c>
      <c r="AF41" s="100"/>
      <c r="AG41" s="30"/>
      <c r="AI41" s="41"/>
      <c r="AJ41" s="41"/>
      <c r="AL41" s="41"/>
      <c r="AN41" s="41"/>
    </row>
    <row r="42" spans="1:40" s="39" customFormat="1" ht="118.8" x14ac:dyDescent="0.25">
      <c r="A42" s="36" t="s">
        <v>96</v>
      </c>
      <c r="B42" s="34" t="s">
        <v>97</v>
      </c>
      <c r="C42" s="31" t="s">
        <v>290</v>
      </c>
      <c r="D42" s="102"/>
      <c r="E42" s="102">
        <v>531090.5</v>
      </c>
      <c r="F42" s="102"/>
      <c r="G42" s="102"/>
      <c r="H42" s="102"/>
      <c r="I42" s="102"/>
      <c r="J42" s="102"/>
      <c r="K42" s="102">
        <f>500563.2+2000+626.4</f>
        <v>503189.60000000003</v>
      </c>
      <c r="L42" s="102"/>
      <c r="M42" s="102"/>
      <c r="N42" s="102">
        <f t="shared" si="8"/>
        <v>0</v>
      </c>
      <c r="O42" s="102">
        <f t="shared" si="8"/>
        <v>0</v>
      </c>
      <c r="P42" s="102">
        <f>V42</f>
        <v>220418.9</v>
      </c>
      <c r="Q42" s="102">
        <f>W42</f>
        <v>0</v>
      </c>
      <c r="R42" s="102">
        <f t="shared" si="0"/>
        <v>0</v>
      </c>
      <c r="S42" s="102"/>
      <c r="T42" s="102"/>
      <c r="U42" s="102"/>
      <c r="V42" s="102">
        <v>220418.9</v>
      </c>
      <c r="W42" s="102"/>
      <c r="X42" s="102"/>
      <c r="Y42" s="102"/>
      <c r="Z42" s="102"/>
      <c r="AA42" s="106" t="s">
        <v>318</v>
      </c>
      <c r="AB42" s="106" t="s">
        <v>206</v>
      </c>
      <c r="AC42" s="106" t="s">
        <v>206</v>
      </c>
      <c r="AD42" s="114" t="s">
        <v>206</v>
      </c>
      <c r="AE42" s="103" t="s">
        <v>370</v>
      </c>
      <c r="AF42" s="103"/>
      <c r="AG42" s="30">
        <f t="shared" si="1"/>
        <v>503189.60000000003</v>
      </c>
      <c r="AI42" s="41">
        <f>ROUND(E42*0.21,1)</f>
        <v>111529</v>
      </c>
      <c r="AJ42" s="41">
        <f t="shared" si="3"/>
        <v>122150.8</v>
      </c>
      <c r="AK42" s="39">
        <f>ROUND(E42*0.28,1)</f>
        <v>148705.29999999999</v>
      </c>
      <c r="AL42" s="41">
        <f t="shared" si="5"/>
        <v>148705.40000000002</v>
      </c>
      <c r="AN42" s="41">
        <f>K42-W42</f>
        <v>503189.60000000003</v>
      </c>
    </row>
    <row r="43" spans="1:40" s="39" customFormat="1" ht="52.8" x14ac:dyDescent="0.25">
      <c r="A43" s="32"/>
      <c r="B43" s="33" t="s">
        <v>98</v>
      </c>
      <c r="C43" s="31" t="s">
        <v>290</v>
      </c>
      <c r="D43" s="102"/>
      <c r="E43" s="102"/>
      <c r="F43" s="102"/>
      <c r="G43" s="102"/>
      <c r="H43" s="102">
        <f>H48</f>
        <v>260483.3</v>
      </c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>
        <f>S48</f>
        <v>179176.3</v>
      </c>
      <c r="T43" s="102"/>
      <c r="U43" s="102"/>
      <c r="V43" s="102"/>
      <c r="W43" s="102"/>
      <c r="X43" s="102"/>
      <c r="Y43" s="102"/>
      <c r="Z43" s="102"/>
      <c r="AA43" s="102" t="s">
        <v>319</v>
      </c>
      <c r="AB43" s="102"/>
      <c r="AC43" s="102"/>
      <c r="AD43" s="100"/>
      <c r="AE43" s="100"/>
      <c r="AF43" s="103"/>
      <c r="AG43" s="30"/>
      <c r="AI43" s="41"/>
      <c r="AJ43" s="41"/>
      <c r="AL43" s="41"/>
      <c r="AN43" s="41"/>
    </row>
    <row r="44" spans="1:40" s="39" customFormat="1" ht="210.6" customHeight="1" x14ac:dyDescent="0.25">
      <c r="A44" s="32" t="s">
        <v>50</v>
      </c>
      <c r="B44" s="34" t="s">
        <v>99</v>
      </c>
      <c r="C44" s="31" t="s">
        <v>290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42" t="s">
        <v>398</v>
      </c>
      <c r="AB44" s="110" t="s">
        <v>206</v>
      </c>
      <c r="AC44" s="110" t="s">
        <v>206</v>
      </c>
      <c r="AD44" s="114" t="s">
        <v>369</v>
      </c>
      <c r="AE44" s="103" t="s">
        <v>370</v>
      </c>
      <c r="AF44" s="103"/>
      <c r="AG44" s="30"/>
      <c r="AI44" s="41"/>
      <c r="AJ44" s="41"/>
      <c r="AL44" s="41"/>
      <c r="AN44" s="41"/>
    </row>
    <row r="45" spans="1:40" s="39" customFormat="1" ht="158.4" x14ac:dyDescent="0.25">
      <c r="A45" s="32" t="s">
        <v>52</v>
      </c>
      <c r="B45" s="34" t="s">
        <v>100</v>
      </c>
      <c r="C45" s="31" t="s">
        <v>290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16" t="s">
        <v>320</v>
      </c>
      <c r="AB45" s="106" t="s">
        <v>321</v>
      </c>
      <c r="AC45" s="108">
        <v>240</v>
      </c>
      <c r="AD45" s="114">
        <v>395</v>
      </c>
      <c r="AE45" s="100" t="s">
        <v>301</v>
      </c>
      <c r="AF45" s="103"/>
      <c r="AG45" s="30"/>
      <c r="AI45" s="41"/>
      <c r="AJ45" s="41"/>
      <c r="AL45" s="41"/>
      <c r="AN45" s="41"/>
    </row>
    <row r="46" spans="1:40" s="39" customFormat="1" ht="132" x14ac:dyDescent="0.25">
      <c r="A46" s="32" t="s">
        <v>74</v>
      </c>
      <c r="B46" s="34" t="s">
        <v>101</v>
      </c>
      <c r="C46" s="31" t="s">
        <v>290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17" t="s">
        <v>322</v>
      </c>
      <c r="AB46" s="106" t="s">
        <v>206</v>
      </c>
      <c r="AC46" s="106" t="s">
        <v>206</v>
      </c>
      <c r="AD46" s="114" t="s">
        <v>206</v>
      </c>
      <c r="AE46" s="103" t="s">
        <v>370</v>
      </c>
      <c r="AF46" s="103"/>
      <c r="AG46" s="30"/>
      <c r="AI46" s="41"/>
      <c r="AJ46" s="41"/>
      <c r="AL46" s="41"/>
      <c r="AN46" s="41"/>
    </row>
    <row r="47" spans="1:40" s="39" customFormat="1" ht="198" x14ac:dyDescent="0.25">
      <c r="A47" s="32" t="s">
        <v>76</v>
      </c>
      <c r="B47" s="34" t="s">
        <v>102</v>
      </c>
      <c r="C47" s="31" t="s">
        <v>290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17" t="s">
        <v>323</v>
      </c>
      <c r="AB47" s="106" t="s">
        <v>324</v>
      </c>
      <c r="AC47" s="106">
        <v>260483.3</v>
      </c>
      <c r="AD47" s="114">
        <v>179176.3</v>
      </c>
      <c r="AE47" s="103" t="s">
        <v>370</v>
      </c>
      <c r="AF47" s="103"/>
      <c r="AG47" s="30"/>
      <c r="AI47" s="41"/>
      <c r="AJ47" s="41"/>
      <c r="AL47" s="41"/>
      <c r="AN47" s="41"/>
    </row>
    <row r="48" spans="1:40" s="39" customFormat="1" ht="158.4" x14ac:dyDescent="0.25">
      <c r="A48" s="32" t="s">
        <v>78</v>
      </c>
      <c r="B48" s="34" t="s">
        <v>103</v>
      </c>
      <c r="C48" s="31" t="s">
        <v>290</v>
      </c>
      <c r="D48" s="102"/>
      <c r="E48" s="102"/>
      <c r="F48" s="102"/>
      <c r="G48" s="102"/>
      <c r="H48" s="102">
        <v>260483.3</v>
      </c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33">
        <v>179176.3</v>
      </c>
      <c r="T48" s="133"/>
      <c r="U48" s="133"/>
      <c r="V48" s="133"/>
      <c r="W48" s="133"/>
      <c r="X48" s="133"/>
      <c r="Y48" s="133">
        <v>179176.3</v>
      </c>
      <c r="Z48" s="133"/>
      <c r="AA48" s="134" t="s">
        <v>325</v>
      </c>
      <c r="AB48" s="106" t="s">
        <v>133</v>
      </c>
      <c r="AC48" s="106" t="s">
        <v>334</v>
      </c>
      <c r="AD48" s="114" t="s">
        <v>206</v>
      </c>
      <c r="AE48" s="103" t="s">
        <v>370</v>
      </c>
      <c r="AF48" s="103"/>
      <c r="AG48" s="30"/>
      <c r="AI48" s="41"/>
      <c r="AJ48" s="41"/>
      <c r="AL48" s="41"/>
      <c r="AN48" s="41"/>
    </row>
    <row r="49" spans="1:40" s="39" customFormat="1" ht="79.2" x14ac:dyDescent="0.25">
      <c r="A49" s="32" t="s">
        <v>80</v>
      </c>
      <c r="B49" s="34" t="s">
        <v>104</v>
      </c>
      <c r="C49" s="31" t="s">
        <v>290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16" t="s">
        <v>326</v>
      </c>
      <c r="AB49" s="106" t="s">
        <v>321</v>
      </c>
      <c r="AC49" s="108">
        <v>4</v>
      </c>
      <c r="AD49" s="114">
        <v>2</v>
      </c>
      <c r="AE49" s="103" t="s">
        <v>370</v>
      </c>
      <c r="AF49" s="103"/>
      <c r="AG49" s="30"/>
      <c r="AI49" s="41"/>
      <c r="AJ49" s="41"/>
      <c r="AL49" s="41"/>
      <c r="AN49" s="41"/>
    </row>
    <row r="50" spans="1:40" s="39" customFormat="1" ht="105.6" x14ac:dyDescent="0.25">
      <c r="A50" s="32" t="s">
        <v>82</v>
      </c>
      <c r="B50" s="34" t="s">
        <v>105</v>
      </c>
      <c r="C50" s="31" t="s">
        <v>290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17" t="s">
        <v>327</v>
      </c>
      <c r="AB50" s="106" t="s">
        <v>206</v>
      </c>
      <c r="AC50" s="106" t="s">
        <v>206</v>
      </c>
      <c r="AD50" s="114" t="s">
        <v>206</v>
      </c>
      <c r="AE50" s="103" t="s">
        <v>370</v>
      </c>
      <c r="AF50" s="103"/>
      <c r="AG50" s="30"/>
      <c r="AI50" s="41"/>
      <c r="AJ50" s="41"/>
      <c r="AL50" s="41"/>
      <c r="AN50" s="41"/>
    </row>
    <row r="51" spans="1:40" s="39" customFormat="1" ht="224.4" x14ac:dyDescent="0.25">
      <c r="A51" s="32" t="s">
        <v>106</v>
      </c>
      <c r="B51" s="34" t="s">
        <v>107</v>
      </c>
      <c r="C51" s="31" t="s">
        <v>290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18" t="s">
        <v>328</v>
      </c>
      <c r="AB51" s="106" t="s">
        <v>329</v>
      </c>
      <c r="AC51" s="106" t="s">
        <v>335</v>
      </c>
      <c r="AD51" s="114" t="s">
        <v>351</v>
      </c>
      <c r="AE51" s="103" t="s">
        <v>370</v>
      </c>
      <c r="AF51" s="103"/>
      <c r="AG51" s="30"/>
      <c r="AI51" s="41"/>
      <c r="AJ51" s="41"/>
      <c r="AL51" s="41"/>
      <c r="AN51" s="41"/>
    </row>
    <row r="52" spans="1:40" s="39" customFormat="1" ht="92.4" x14ac:dyDescent="0.25">
      <c r="A52" s="32" t="s">
        <v>108</v>
      </c>
      <c r="B52" s="34" t="s">
        <v>109</v>
      </c>
      <c r="C52" s="31" t="s">
        <v>290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17" t="s">
        <v>330</v>
      </c>
      <c r="AB52" s="106" t="s">
        <v>321</v>
      </c>
      <c r="AC52" s="108">
        <v>1</v>
      </c>
      <c r="AD52" s="114">
        <v>0</v>
      </c>
      <c r="AE52" s="103" t="s">
        <v>370</v>
      </c>
      <c r="AF52" s="103"/>
      <c r="AG52" s="30"/>
      <c r="AI52" s="41"/>
      <c r="AJ52" s="41"/>
      <c r="AL52" s="41"/>
      <c r="AN52" s="41"/>
    </row>
    <row r="53" spans="1:40" s="39" customFormat="1" ht="92.4" x14ac:dyDescent="0.25">
      <c r="A53" s="32" t="s">
        <v>110</v>
      </c>
      <c r="B53" s="34" t="s">
        <v>111</v>
      </c>
      <c r="C53" s="31" t="s">
        <v>290</v>
      </c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17" t="s">
        <v>331</v>
      </c>
      <c r="AB53" s="106" t="s">
        <v>206</v>
      </c>
      <c r="AC53" s="106" t="s">
        <v>206</v>
      </c>
      <c r="AD53" s="114" t="s">
        <v>206</v>
      </c>
      <c r="AE53" s="103" t="s">
        <v>370</v>
      </c>
      <c r="AF53" s="103"/>
      <c r="AG53" s="30"/>
      <c r="AI53" s="41"/>
      <c r="AJ53" s="41"/>
      <c r="AL53" s="41"/>
      <c r="AN53" s="41"/>
    </row>
    <row r="54" spans="1:40" s="39" customFormat="1" ht="66" x14ac:dyDescent="0.25">
      <c r="A54" s="32" t="s">
        <v>112</v>
      </c>
      <c r="B54" s="34" t="s">
        <v>113</v>
      </c>
      <c r="C54" s="31" t="s">
        <v>290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17" t="s">
        <v>332</v>
      </c>
      <c r="AB54" s="106" t="s">
        <v>321</v>
      </c>
      <c r="AC54" s="108">
        <v>4</v>
      </c>
      <c r="AD54" s="114">
        <v>2</v>
      </c>
      <c r="AE54" s="103" t="s">
        <v>370</v>
      </c>
      <c r="AF54" s="103"/>
      <c r="AG54" s="30"/>
      <c r="AI54" s="41"/>
      <c r="AJ54" s="41"/>
      <c r="AL54" s="41"/>
      <c r="AN54" s="41"/>
    </row>
    <row r="55" spans="1:40" s="39" customFormat="1" ht="66" x14ac:dyDescent="0.25">
      <c r="A55" s="32" t="s">
        <v>114</v>
      </c>
      <c r="B55" s="34" t="s">
        <v>115</v>
      </c>
      <c r="C55" s="31" t="s">
        <v>290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6" t="s">
        <v>333</v>
      </c>
      <c r="AB55" s="106" t="s">
        <v>321</v>
      </c>
      <c r="AC55" s="108">
        <v>1000</v>
      </c>
      <c r="AD55" s="114">
        <v>909</v>
      </c>
      <c r="AE55" s="103" t="s">
        <v>370</v>
      </c>
      <c r="AF55" s="103"/>
      <c r="AG55" s="30"/>
      <c r="AI55" s="41"/>
      <c r="AJ55" s="41"/>
      <c r="AL55" s="41"/>
      <c r="AN55" s="41"/>
    </row>
    <row r="56" spans="1:40" s="39" customFormat="1" ht="290.39999999999998" x14ac:dyDescent="0.25">
      <c r="A56" s="32" t="s">
        <v>116</v>
      </c>
      <c r="B56" s="34" t="s">
        <v>117</v>
      </c>
      <c r="C56" s="31" t="s">
        <v>290</v>
      </c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6" t="s">
        <v>336</v>
      </c>
      <c r="AB56" s="106" t="s">
        <v>206</v>
      </c>
      <c r="AC56" s="106" t="s">
        <v>206</v>
      </c>
      <c r="AD56" s="114" t="s">
        <v>352</v>
      </c>
      <c r="AE56" s="103" t="s">
        <v>370</v>
      </c>
      <c r="AF56" s="103"/>
      <c r="AG56" s="30"/>
      <c r="AI56" s="41"/>
      <c r="AJ56" s="41"/>
      <c r="AL56" s="41"/>
      <c r="AN56" s="41"/>
    </row>
    <row r="57" spans="1:40" s="39" customFormat="1" ht="78" customHeight="1" x14ac:dyDescent="0.25">
      <c r="A57" s="36"/>
      <c r="B57" s="38" t="s">
        <v>49</v>
      </c>
      <c r="C57" s="27"/>
      <c r="D57" s="102"/>
      <c r="E57" s="98">
        <f>SUM(E58+E59+E60+E61)</f>
        <v>2062.6</v>
      </c>
      <c r="F57" s="102"/>
      <c r="G57" s="102"/>
      <c r="H57" s="102"/>
      <c r="I57" s="98">
        <f t="shared" ref="I57:J57" si="9">SUM(I58+I59+I60+I61)</f>
        <v>1386.1000000000001</v>
      </c>
      <c r="J57" s="98">
        <f t="shared" si="9"/>
        <v>0</v>
      </c>
      <c r="K57" s="98">
        <f>SUM(K58+K59+K60+K61)</f>
        <v>886.19999999999993</v>
      </c>
      <c r="L57" s="98"/>
      <c r="M57" s="98"/>
      <c r="N57" s="98">
        <f t="shared" ref="N57" si="10">SUM(N58+N59+N60+N61)</f>
        <v>8.7230000000000008</v>
      </c>
      <c r="O57" s="98"/>
      <c r="P57" s="98">
        <f>SUM(P58+P59+P60+P61)</f>
        <v>5.577</v>
      </c>
      <c r="Q57" s="98"/>
      <c r="R57" s="102"/>
      <c r="S57" s="102"/>
      <c r="T57" s="98">
        <f t="shared" ref="T57" si="11">SUM(T58+T59+T60+T61)</f>
        <v>8.7230000000000008</v>
      </c>
      <c r="U57" s="98"/>
      <c r="V57" s="98">
        <f>SUM(V58+V59+V60+V61)</f>
        <v>5.577</v>
      </c>
      <c r="W57" s="98"/>
      <c r="X57" s="102"/>
      <c r="Y57" s="102"/>
      <c r="Z57" s="102"/>
      <c r="AA57" s="100"/>
      <c r="AB57" s="100"/>
      <c r="AC57" s="100"/>
      <c r="AD57" s="100"/>
      <c r="AE57" s="100"/>
      <c r="AF57" s="100"/>
      <c r="AG57" s="28">
        <f>SUM(AG58+AG59+AG60+AG61)</f>
        <v>886.19999999999993</v>
      </c>
    </row>
    <row r="58" spans="1:40" s="39" customFormat="1" ht="178.2" customHeight="1" x14ac:dyDescent="0.25">
      <c r="A58" s="129" t="s">
        <v>50</v>
      </c>
      <c r="B58" s="128" t="s">
        <v>51</v>
      </c>
      <c r="C58" s="31" t="s">
        <v>290</v>
      </c>
      <c r="D58" s="102"/>
      <c r="E58" s="102">
        <v>100</v>
      </c>
      <c r="F58" s="102"/>
      <c r="G58" s="102"/>
      <c r="H58" s="102"/>
      <c r="I58" s="102">
        <v>188.9</v>
      </c>
      <c r="J58" s="102"/>
      <c r="K58" s="102">
        <v>120.8</v>
      </c>
      <c r="L58" s="102"/>
      <c r="M58" s="102"/>
      <c r="N58" s="102"/>
      <c r="O58" s="102"/>
      <c r="P58" s="102">
        <f>V58</f>
        <v>0</v>
      </c>
      <c r="Q58" s="102"/>
      <c r="R58" s="102"/>
      <c r="S58" s="102"/>
      <c r="T58" s="102"/>
      <c r="U58" s="102"/>
      <c r="V58" s="102">
        <v>0</v>
      </c>
      <c r="W58" s="102"/>
      <c r="X58" s="102"/>
      <c r="Y58" s="102"/>
      <c r="Z58" s="102"/>
      <c r="AA58" s="127" t="s">
        <v>342</v>
      </c>
      <c r="AB58" s="115" t="s">
        <v>206</v>
      </c>
      <c r="AC58" s="115" t="s">
        <v>337</v>
      </c>
      <c r="AD58" s="126" t="s">
        <v>350</v>
      </c>
      <c r="AE58" s="103" t="s">
        <v>370</v>
      </c>
      <c r="AF58" s="100"/>
      <c r="AG58" s="30">
        <f t="shared" ref="AG58:AG61" si="12">K58-Q58</f>
        <v>120.8</v>
      </c>
    </row>
    <row r="59" spans="1:40" s="39" customFormat="1" ht="178.8" customHeight="1" x14ac:dyDescent="0.25">
      <c r="A59" s="129" t="s">
        <v>52</v>
      </c>
      <c r="B59" s="128" t="s">
        <v>53</v>
      </c>
      <c r="C59" s="31" t="s">
        <v>291</v>
      </c>
      <c r="D59" s="102"/>
      <c r="E59" s="102">
        <v>1708.8</v>
      </c>
      <c r="F59" s="102"/>
      <c r="G59" s="102"/>
      <c r="H59" s="102"/>
      <c r="I59" s="102">
        <v>1042.4000000000001</v>
      </c>
      <c r="J59" s="102"/>
      <c r="K59" s="102">
        <v>666.4</v>
      </c>
      <c r="L59" s="102"/>
      <c r="M59" s="102"/>
      <c r="N59" s="102">
        <f>10.3*0.61</f>
        <v>6.2830000000000004</v>
      </c>
      <c r="O59" s="102"/>
      <c r="P59" s="102">
        <f>10.3-N59</f>
        <v>4.0170000000000003</v>
      </c>
      <c r="Q59" s="102"/>
      <c r="R59" s="102"/>
      <c r="S59" s="102"/>
      <c r="T59" s="102">
        <f>10.3*0.61</f>
        <v>6.2830000000000004</v>
      </c>
      <c r="U59" s="102"/>
      <c r="V59" s="102">
        <f>10.3-T59</f>
        <v>4.0170000000000003</v>
      </c>
      <c r="W59" s="102"/>
      <c r="X59" s="102"/>
      <c r="Y59" s="102"/>
      <c r="Z59" s="102"/>
      <c r="AA59" s="127" t="s">
        <v>338</v>
      </c>
      <c r="AB59" s="115" t="s">
        <v>143</v>
      </c>
      <c r="AC59" s="115">
        <v>500</v>
      </c>
      <c r="AD59" s="114">
        <v>180</v>
      </c>
      <c r="AE59" s="103" t="s">
        <v>370</v>
      </c>
      <c r="AF59" s="100"/>
      <c r="AG59" s="30">
        <f t="shared" si="12"/>
        <v>666.4</v>
      </c>
    </row>
    <row r="60" spans="1:40" s="39" customFormat="1" ht="150.6" customHeight="1" x14ac:dyDescent="0.25">
      <c r="A60" s="129" t="s">
        <v>54</v>
      </c>
      <c r="B60" s="128" t="s">
        <v>55</v>
      </c>
      <c r="C60" s="31" t="s">
        <v>290</v>
      </c>
      <c r="D60" s="102"/>
      <c r="E60" s="102">
        <v>153.80000000000001</v>
      </c>
      <c r="F60" s="102"/>
      <c r="G60" s="102"/>
      <c r="H60" s="102"/>
      <c r="I60" s="102">
        <v>93.8</v>
      </c>
      <c r="J60" s="102"/>
      <c r="K60" s="102">
        <v>60</v>
      </c>
      <c r="L60" s="102"/>
      <c r="M60" s="102"/>
      <c r="N60" s="102"/>
      <c r="O60" s="102"/>
      <c r="P60" s="102">
        <f t="shared" ref="P60" si="13">V60</f>
        <v>0</v>
      </c>
      <c r="Q60" s="102"/>
      <c r="R60" s="102"/>
      <c r="S60" s="102"/>
      <c r="T60" s="102"/>
      <c r="U60" s="102"/>
      <c r="V60" s="102">
        <v>0</v>
      </c>
      <c r="W60" s="102"/>
      <c r="X60" s="102"/>
      <c r="Y60" s="102"/>
      <c r="Z60" s="102"/>
      <c r="AA60" s="115" t="s">
        <v>339</v>
      </c>
      <c r="AB60" s="115" t="s">
        <v>143</v>
      </c>
      <c r="AC60" s="115">
        <v>10</v>
      </c>
      <c r="AD60" s="114">
        <v>1</v>
      </c>
      <c r="AE60" s="103" t="s">
        <v>370</v>
      </c>
      <c r="AF60" s="100"/>
      <c r="AG60" s="30">
        <f t="shared" si="12"/>
        <v>60</v>
      </c>
    </row>
    <row r="61" spans="1:40" s="39" customFormat="1" ht="187.8" customHeight="1" x14ac:dyDescent="0.25">
      <c r="A61" s="129" t="s">
        <v>56</v>
      </c>
      <c r="B61" s="128" t="s">
        <v>57</v>
      </c>
      <c r="C61" s="31" t="s">
        <v>290</v>
      </c>
      <c r="D61" s="102"/>
      <c r="E61" s="102">
        <v>100</v>
      </c>
      <c r="F61" s="102"/>
      <c r="G61" s="102"/>
      <c r="H61" s="102"/>
      <c r="I61" s="102">
        <v>61</v>
      </c>
      <c r="J61" s="102"/>
      <c r="K61" s="102">
        <v>39</v>
      </c>
      <c r="L61" s="102"/>
      <c r="M61" s="102"/>
      <c r="N61" s="102">
        <f>4*0.61</f>
        <v>2.44</v>
      </c>
      <c r="O61" s="102"/>
      <c r="P61" s="102">
        <f>4-N61</f>
        <v>1.56</v>
      </c>
      <c r="Q61" s="102"/>
      <c r="R61" s="102"/>
      <c r="S61" s="102"/>
      <c r="T61" s="102">
        <f>4*0.61</f>
        <v>2.44</v>
      </c>
      <c r="U61" s="102"/>
      <c r="V61" s="102">
        <f>4-T61</f>
        <v>1.56</v>
      </c>
      <c r="W61" s="102"/>
      <c r="X61" s="102"/>
      <c r="Y61" s="102"/>
      <c r="Z61" s="102"/>
      <c r="AA61" s="115" t="s">
        <v>340</v>
      </c>
      <c r="AB61" s="115" t="s">
        <v>143</v>
      </c>
      <c r="AC61" s="115">
        <v>25</v>
      </c>
      <c r="AD61" s="114">
        <v>1</v>
      </c>
      <c r="AE61" s="103" t="s">
        <v>370</v>
      </c>
      <c r="AF61" s="100"/>
      <c r="AG61" s="30">
        <f t="shared" si="12"/>
        <v>39</v>
      </c>
    </row>
    <row r="62" spans="1:40" s="11" customFormat="1" ht="88.2" customHeight="1" x14ac:dyDescent="0.25">
      <c r="A62" s="131" t="s">
        <v>60</v>
      </c>
      <c r="B62" s="130" t="s">
        <v>129</v>
      </c>
      <c r="C62" s="31" t="s">
        <v>290</v>
      </c>
      <c r="D62" s="104"/>
      <c r="E62" s="132">
        <v>0</v>
      </c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>
        <v>0</v>
      </c>
      <c r="Q62" s="132"/>
      <c r="R62" s="132"/>
      <c r="S62" s="132"/>
      <c r="T62" s="132"/>
      <c r="U62" s="132"/>
      <c r="V62" s="132">
        <v>0</v>
      </c>
      <c r="W62" s="105"/>
      <c r="X62" s="105"/>
      <c r="Y62" s="104"/>
      <c r="Z62" s="105"/>
      <c r="AA62" s="115" t="s">
        <v>341</v>
      </c>
      <c r="AB62" s="115" t="s">
        <v>143</v>
      </c>
      <c r="AC62" s="115">
        <v>350</v>
      </c>
      <c r="AD62" s="114">
        <v>27</v>
      </c>
      <c r="AE62" s="103" t="s">
        <v>370</v>
      </c>
      <c r="AF62" s="105"/>
    </row>
    <row r="63" spans="1:40" ht="17.399999999999999" customHeight="1" x14ac:dyDescent="0.3">
      <c r="A63" s="144" t="s">
        <v>397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2"/>
      <c r="Y63" s="22"/>
      <c r="Z63" s="22"/>
      <c r="AA63" s="22"/>
      <c r="AB63" s="22"/>
      <c r="AC63" s="22"/>
      <c r="AD63" s="22"/>
      <c r="AE63" s="22"/>
      <c r="AF63" s="22"/>
    </row>
    <row r="64" spans="1:40" ht="19.2" customHeight="1" x14ac:dyDescent="0.3">
      <c r="A64" s="163" t="s">
        <v>391</v>
      </c>
      <c r="B64" s="163"/>
      <c r="C64" s="163"/>
      <c r="D64" s="163"/>
      <c r="E64" s="163"/>
      <c r="F64" s="163"/>
      <c r="G64" s="11"/>
      <c r="H64" s="16"/>
      <c r="I64" s="16"/>
      <c r="J64" s="4"/>
      <c r="K64" s="4"/>
      <c r="L64" s="4"/>
      <c r="M64" s="11"/>
      <c r="O64" s="16" t="s">
        <v>3</v>
      </c>
      <c r="P64" s="10"/>
      <c r="Q64" s="10"/>
      <c r="R64" s="10"/>
      <c r="S64" s="10"/>
      <c r="T64" s="1"/>
      <c r="U64" s="1"/>
      <c r="V64" s="1"/>
      <c r="W64" s="1"/>
      <c r="X64" s="1"/>
      <c r="AD64" s="162" t="s">
        <v>392</v>
      </c>
      <c r="AE64" s="162"/>
      <c r="AF64" s="119"/>
    </row>
    <row r="65" spans="1:32" ht="9.6" customHeight="1" x14ac:dyDescent="0.3">
      <c r="B65" s="16"/>
      <c r="C65" s="16"/>
      <c r="D65" s="16"/>
      <c r="E65" s="11"/>
      <c r="F65" s="11"/>
      <c r="G65" s="11"/>
      <c r="H65" s="4"/>
      <c r="I65" s="4"/>
      <c r="J65" s="11"/>
      <c r="K65" s="11"/>
      <c r="L65" s="11"/>
      <c r="M65" s="11"/>
      <c r="O65" s="12" t="s">
        <v>13</v>
      </c>
      <c r="T65" s="1"/>
      <c r="U65" s="1"/>
      <c r="V65" s="1"/>
      <c r="W65" s="1"/>
      <c r="X65" s="1"/>
      <c r="AD65" s="161" t="s">
        <v>15</v>
      </c>
      <c r="AE65" s="161"/>
      <c r="AF65" s="120"/>
    </row>
    <row r="66" spans="1:32" ht="12" customHeight="1" x14ac:dyDescent="0.3">
      <c r="A66" s="11" t="s">
        <v>275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32" ht="12" customHeight="1" x14ac:dyDescent="0.3">
      <c r="A67" s="11" t="s">
        <v>276</v>
      </c>
    </row>
    <row r="68" spans="1:32" ht="14.4" customHeight="1" x14ac:dyDescent="0.3">
      <c r="A68" s="11" t="s">
        <v>393</v>
      </c>
    </row>
    <row r="69" spans="1:32" x14ac:dyDescent="0.3">
      <c r="A69" s="11" t="s">
        <v>394</v>
      </c>
    </row>
  </sheetData>
  <mergeCells count="22">
    <mergeCell ref="AD65:AE65"/>
    <mergeCell ref="AD64:AE64"/>
    <mergeCell ref="A64:F64"/>
    <mergeCell ref="I10:L10"/>
    <mergeCell ref="Z9:Z11"/>
    <mergeCell ref="AE9:AE11"/>
    <mergeCell ref="B9:B11"/>
    <mergeCell ref="C9:C11"/>
    <mergeCell ref="I9:M9"/>
    <mergeCell ref="D9:H10"/>
    <mergeCell ref="N9:S10"/>
    <mergeCell ref="T9:Y10"/>
    <mergeCell ref="AC1:AF1"/>
    <mergeCell ref="AA9:AD10"/>
    <mergeCell ref="A9:A11"/>
    <mergeCell ref="A7:AF7"/>
    <mergeCell ref="AF9:AF11"/>
    <mergeCell ref="A2:AF2"/>
    <mergeCell ref="A3:AF3"/>
    <mergeCell ref="A4:AF4"/>
    <mergeCell ref="A5:AF5"/>
    <mergeCell ref="A6:AF6"/>
  </mergeCells>
  <pageMargins left="0" right="0" top="0" bottom="0" header="0.31496062992125984" footer="0.31496062992125984"/>
  <pageSetup paperSize="9" scale="50" fitToHeight="0" orientation="landscape" r:id="rId1"/>
  <rowBreaks count="1" manualBreakCount="1">
    <brk id="43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57"/>
  <sheetViews>
    <sheetView view="pageBreakPreview" topLeftCell="A22" zoomScale="70" zoomScaleNormal="100" zoomScaleSheetLayoutView="70" workbookViewId="0">
      <selection activeCell="F31" sqref="F31"/>
    </sheetView>
  </sheetViews>
  <sheetFormatPr defaultColWidth="9.109375" defaultRowHeight="15.6" x14ac:dyDescent="0.3"/>
  <cols>
    <col min="1" max="1" width="12.6640625" style="1" customWidth="1"/>
    <col min="2" max="2" width="63.21875" style="1" customWidth="1"/>
    <col min="3" max="3" width="10" style="1" customWidth="1"/>
    <col min="4" max="4" width="15.5546875" style="1" customWidth="1"/>
    <col min="5" max="5" width="17.6640625" style="1" customWidth="1"/>
    <col min="6" max="6" width="14.77734375" style="1" customWidth="1"/>
    <col min="7" max="7" width="18.44140625" style="1" customWidth="1"/>
    <col min="8" max="16384" width="9.109375" style="1"/>
  </cols>
  <sheetData>
    <row r="1" spans="1:22" ht="59.4" customHeight="1" x14ac:dyDescent="0.3">
      <c r="E1" s="175" t="s">
        <v>389</v>
      </c>
      <c r="F1" s="175"/>
      <c r="G1" s="175"/>
    </row>
    <row r="2" spans="1:22" ht="12.6" customHeight="1" x14ac:dyDescent="0.3">
      <c r="A2" s="159" t="s">
        <v>8</v>
      </c>
      <c r="B2" s="159"/>
      <c r="C2" s="159"/>
      <c r="D2" s="159"/>
      <c r="E2" s="159"/>
      <c r="F2" s="159"/>
      <c r="G2" s="159"/>
      <c r="K2" s="159"/>
      <c r="L2" s="159"/>
      <c r="M2" s="159"/>
      <c r="N2" s="159"/>
      <c r="O2" s="159"/>
    </row>
    <row r="3" spans="1:22" x14ac:dyDescent="0.3">
      <c r="A3" s="159" t="s">
        <v>11</v>
      </c>
      <c r="B3" s="159"/>
      <c r="C3" s="159"/>
      <c r="D3" s="159"/>
      <c r="E3" s="159"/>
      <c r="F3" s="159"/>
      <c r="G3" s="159"/>
      <c r="K3" s="159"/>
      <c r="L3" s="159"/>
      <c r="M3" s="159"/>
      <c r="N3" s="159"/>
      <c r="O3" s="159"/>
    </row>
    <row r="4" spans="1:22" x14ac:dyDescent="0.3">
      <c r="A4" s="159" t="s">
        <v>201</v>
      </c>
      <c r="B4" s="159"/>
      <c r="C4" s="159"/>
      <c r="D4" s="159"/>
      <c r="E4" s="159"/>
      <c r="F4" s="159"/>
      <c r="G4" s="159"/>
      <c r="H4" s="2"/>
      <c r="I4" s="2"/>
      <c r="J4" s="2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160" t="s">
        <v>5</v>
      </c>
      <c r="B5" s="160"/>
      <c r="C5" s="160"/>
      <c r="D5" s="160"/>
      <c r="E5" s="160"/>
      <c r="F5" s="160"/>
      <c r="G5" s="160"/>
      <c r="H5" s="2"/>
      <c r="I5" s="2"/>
      <c r="J5" s="2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176" t="s">
        <v>289</v>
      </c>
      <c r="B6" s="176"/>
      <c r="C6" s="176"/>
      <c r="D6" s="176"/>
      <c r="E6" s="176"/>
      <c r="F6" s="176"/>
      <c r="G6" s="176"/>
      <c r="H6" s="2"/>
      <c r="I6" s="2"/>
      <c r="J6" s="2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160" t="s">
        <v>9</v>
      </c>
      <c r="B7" s="160"/>
      <c r="C7" s="160"/>
      <c r="D7" s="160"/>
      <c r="E7" s="160"/>
      <c r="F7" s="160"/>
      <c r="G7" s="160"/>
      <c r="H7" s="6"/>
      <c r="I7" s="6"/>
      <c r="J7" s="6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.8" customHeight="1" x14ac:dyDescent="0.3">
      <c r="B8" s="8"/>
    </row>
    <row r="9" spans="1:22" ht="18.75" customHeight="1" x14ac:dyDescent="0.3">
      <c r="A9" s="171" t="s">
        <v>47</v>
      </c>
      <c r="B9" s="177" t="s">
        <v>12</v>
      </c>
      <c r="C9" s="177" t="s">
        <v>7</v>
      </c>
      <c r="D9" s="178" t="s">
        <v>44</v>
      </c>
      <c r="E9" s="179"/>
      <c r="F9" s="179"/>
      <c r="G9" s="177" t="s">
        <v>372</v>
      </c>
    </row>
    <row r="10" spans="1:22" ht="39.6" x14ac:dyDescent="0.3">
      <c r="A10" s="171"/>
      <c r="B10" s="177"/>
      <c r="C10" s="177"/>
      <c r="D10" s="25" t="s">
        <v>41</v>
      </c>
      <c r="E10" s="180" t="s">
        <v>45</v>
      </c>
      <c r="F10" s="181"/>
      <c r="G10" s="177"/>
    </row>
    <row r="11" spans="1:22" x14ac:dyDescent="0.3">
      <c r="A11" s="171"/>
      <c r="B11" s="177"/>
      <c r="C11" s="177"/>
      <c r="D11" s="17" t="s">
        <v>18</v>
      </c>
      <c r="E11" s="17" t="s">
        <v>17</v>
      </c>
      <c r="F11" s="17" t="s">
        <v>18</v>
      </c>
      <c r="G11" s="177"/>
    </row>
    <row r="12" spans="1:22" x14ac:dyDescent="0.3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</row>
    <row r="13" spans="1:22" ht="31.2" x14ac:dyDescent="0.3">
      <c r="A13" s="42"/>
      <c r="B13" s="43" t="s">
        <v>130</v>
      </c>
      <c r="C13" s="91"/>
      <c r="D13" s="17"/>
      <c r="E13" s="94"/>
      <c r="F13" s="17"/>
      <c r="G13" s="17"/>
    </row>
    <row r="14" spans="1:22" ht="31.2" x14ac:dyDescent="0.3">
      <c r="A14" s="44" t="s">
        <v>131</v>
      </c>
      <c r="B14" s="45" t="s">
        <v>132</v>
      </c>
      <c r="C14" s="92" t="s">
        <v>133</v>
      </c>
      <c r="D14" s="17">
        <v>5.9</v>
      </c>
      <c r="E14" s="95" t="s">
        <v>377</v>
      </c>
      <c r="F14" s="17" t="s">
        <v>384</v>
      </c>
      <c r="G14" s="143" t="s">
        <v>385</v>
      </c>
    </row>
    <row r="15" spans="1:22" ht="31.2" x14ac:dyDescent="0.3">
      <c r="A15" s="44" t="s">
        <v>134</v>
      </c>
      <c r="B15" s="45" t="s">
        <v>135</v>
      </c>
      <c r="C15" s="92" t="s">
        <v>133</v>
      </c>
      <c r="D15" s="17">
        <v>0.7</v>
      </c>
      <c r="E15" s="95">
        <v>0.8</v>
      </c>
      <c r="F15" s="17">
        <v>0.6</v>
      </c>
      <c r="G15" s="143" t="s">
        <v>385</v>
      </c>
    </row>
    <row r="16" spans="1:22" ht="31.2" x14ac:dyDescent="0.3">
      <c r="A16" s="44" t="s">
        <v>136</v>
      </c>
      <c r="B16" s="45" t="s">
        <v>137</v>
      </c>
      <c r="C16" s="92" t="s">
        <v>138</v>
      </c>
      <c r="D16" s="17">
        <v>0.9</v>
      </c>
      <c r="E16" s="95">
        <v>0.5</v>
      </c>
      <c r="F16" s="17">
        <v>0.6</v>
      </c>
      <c r="G16" s="143" t="s">
        <v>385</v>
      </c>
    </row>
    <row r="17" spans="1:7" ht="46.8" x14ac:dyDescent="0.3">
      <c r="A17" s="44" t="s">
        <v>139</v>
      </c>
      <c r="B17" s="45" t="s">
        <v>140</v>
      </c>
      <c r="C17" s="92" t="s">
        <v>133</v>
      </c>
      <c r="D17" s="17">
        <v>67.3</v>
      </c>
      <c r="E17" s="95" t="s">
        <v>378</v>
      </c>
      <c r="F17" s="17">
        <v>69.8</v>
      </c>
      <c r="G17" s="143" t="s">
        <v>385</v>
      </c>
    </row>
    <row r="18" spans="1:7" ht="31.2" x14ac:dyDescent="0.3">
      <c r="A18" s="44" t="s">
        <v>141</v>
      </c>
      <c r="B18" s="45" t="s">
        <v>142</v>
      </c>
      <c r="C18" s="92" t="s">
        <v>143</v>
      </c>
      <c r="D18" s="17">
        <v>17</v>
      </c>
      <c r="E18" s="95">
        <v>76</v>
      </c>
      <c r="F18" s="17">
        <v>23</v>
      </c>
      <c r="G18" s="143" t="s">
        <v>385</v>
      </c>
    </row>
    <row r="19" spans="1:7" ht="30" customHeight="1" x14ac:dyDescent="0.3">
      <c r="A19" s="44" t="s">
        <v>144</v>
      </c>
      <c r="B19" s="45" t="s">
        <v>145</v>
      </c>
      <c r="C19" s="92" t="s">
        <v>133</v>
      </c>
      <c r="D19" s="17">
        <v>50.7</v>
      </c>
      <c r="E19" s="95" t="s">
        <v>379</v>
      </c>
      <c r="F19" s="135">
        <v>61.6</v>
      </c>
      <c r="G19" s="143" t="s">
        <v>385</v>
      </c>
    </row>
    <row r="20" spans="1:7" ht="31.2" x14ac:dyDescent="0.3">
      <c r="A20" s="46"/>
      <c r="B20" s="47" t="s">
        <v>58</v>
      </c>
      <c r="C20" s="91"/>
      <c r="D20" s="17"/>
      <c r="E20" s="94"/>
      <c r="F20" s="17"/>
      <c r="G20" s="143" t="s">
        <v>385</v>
      </c>
    </row>
    <row r="21" spans="1:7" ht="62.4" x14ac:dyDescent="0.3">
      <c r="A21" s="48" t="s">
        <v>146</v>
      </c>
      <c r="B21" s="45" t="s">
        <v>147</v>
      </c>
      <c r="C21" s="92" t="s">
        <v>133</v>
      </c>
      <c r="D21" s="17">
        <v>65.8</v>
      </c>
      <c r="E21" s="95" t="s">
        <v>380</v>
      </c>
      <c r="F21" s="17">
        <v>72.099999999999994</v>
      </c>
      <c r="G21" s="143" t="s">
        <v>385</v>
      </c>
    </row>
    <row r="22" spans="1:7" ht="78" x14ac:dyDescent="0.3">
      <c r="A22" s="48" t="s">
        <v>148</v>
      </c>
      <c r="B22" s="69" t="s">
        <v>149</v>
      </c>
      <c r="C22" s="92" t="s">
        <v>133</v>
      </c>
      <c r="D22" s="17">
        <v>15.6</v>
      </c>
      <c r="E22" s="95">
        <v>20</v>
      </c>
      <c r="F22" s="17">
        <v>17.8</v>
      </c>
      <c r="G22" s="143" t="s">
        <v>385</v>
      </c>
    </row>
    <row r="23" spans="1:7" ht="46.8" x14ac:dyDescent="0.3">
      <c r="A23" s="48" t="s">
        <v>150</v>
      </c>
      <c r="B23" s="45" t="s">
        <v>151</v>
      </c>
      <c r="C23" s="92" t="s">
        <v>133</v>
      </c>
      <c r="D23" s="17">
        <v>16.100000000000001</v>
      </c>
      <c r="E23" s="95">
        <v>45</v>
      </c>
      <c r="F23" s="17">
        <v>19.600000000000001</v>
      </c>
      <c r="G23" s="143" t="s">
        <v>385</v>
      </c>
    </row>
    <row r="24" spans="1:7" ht="78" x14ac:dyDescent="0.3">
      <c r="A24" s="48" t="s">
        <v>152</v>
      </c>
      <c r="B24" s="45" t="s">
        <v>153</v>
      </c>
      <c r="C24" s="92" t="s">
        <v>133</v>
      </c>
      <c r="D24" s="17">
        <v>8.5</v>
      </c>
      <c r="E24" s="95" t="s">
        <v>381</v>
      </c>
      <c r="F24" s="17">
        <v>8.1999999999999993</v>
      </c>
      <c r="G24" s="143" t="s">
        <v>385</v>
      </c>
    </row>
    <row r="25" spans="1:7" ht="62.4" x14ac:dyDescent="0.3">
      <c r="A25" s="48" t="s">
        <v>154</v>
      </c>
      <c r="B25" s="45" t="s">
        <v>155</v>
      </c>
      <c r="C25" s="92" t="s">
        <v>133</v>
      </c>
      <c r="D25" s="17">
        <v>24.8</v>
      </c>
      <c r="E25" s="95">
        <v>20</v>
      </c>
      <c r="F25" s="17">
        <v>30</v>
      </c>
      <c r="G25" s="143" t="s">
        <v>385</v>
      </c>
    </row>
    <row r="26" spans="1:7" ht="46.8" x14ac:dyDescent="0.3">
      <c r="A26" s="48" t="s">
        <v>156</v>
      </c>
      <c r="B26" s="45" t="s">
        <v>157</v>
      </c>
      <c r="C26" s="92" t="s">
        <v>133</v>
      </c>
      <c r="D26" s="17">
        <v>25.6</v>
      </c>
      <c r="E26" s="95">
        <v>20</v>
      </c>
      <c r="F26" s="17">
        <v>28.1</v>
      </c>
      <c r="G26" s="143" t="s">
        <v>385</v>
      </c>
    </row>
    <row r="27" spans="1:7" ht="46.8" x14ac:dyDescent="0.3">
      <c r="A27" s="48" t="s">
        <v>158</v>
      </c>
      <c r="B27" s="45" t="s">
        <v>159</v>
      </c>
      <c r="C27" s="92" t="s">
        <v>133</v>
      </c>
      <c r="D27" s="17">
        <v>0.6</v>
      </c>
      <c r="E27" s="95">
        <v>3.6</v>
      </c>
      <c r="F27" s="17">
        <v>0.5</v>
      </c>
      <c r="G27" s="143" t="s">
        <v>385</v>
      </c>
    </row>
    <row r="28" spans="1:7" ht="109.2" x14ac:dyDescent="0.3">
      <c r="A28" s="48" t="s">
        <v>160</v>
      </c>
      <c r="B28" s="45" t="s">
        <v>161</v>
      </c>
      <c r="C28" s="92" t="s">
        <v>133</v>
      </c>
      <c r="D28" s="17">
        <v>0.4</v>
      </c>
      <c r="E28" s="95">
        <v>0.4</v>
      </c>
      <c r="F28" s="17">
        <v>0.7</v>
      </c>
      <c r="G28" s="143" t="s">
        <v>385</v>
      </c>
    </row>
    <row r="29" spans="1:7" ht="31.2" x14ac:dyDescent="0.3">
      <c r="A29" s="48" t="s">
        <v>162</v>
      </c>
      <c r="B29" s="45" t="s">
        <v>163</v>
      </c>
      <c r="C29" s="92" t="s">
        <v>143</v>
      </c>
      <c r="D29" s="17">
        <v>0</v>
      </c>
      <c r="E29" s="95">
        <v>24</v>
      </c>
      <c r="F29" s="17">
        <v>0</v>
      </c>
      <c r="G29" s="143" t="s">
        <v>385</v>
      </c>
    </row>
    <row r="30" spans="1:7" ht="20.399999999999999" x14ac:dyDescent="0.3">
      <c r="A30" s="49"/>
      <c r="B30" s="47" t="s">
        <v>164</v>
      </c>
      <c r="C30" s="91"/>
      <c r="D30" s="17"/>
      <c r="E30" s="94"/>
      <c r="F30" s="17"/>
      <c r="G30" s="143" t="s">
        <v>385</v>
      </c>
    </row>
    <row r="31" spans="1:7" ht="46.8" x14ac:dyDescent="0.3">
      <c r="A31" s="49" t="s">
        <v>165</v>
      </c>
      <c r="B31" s="45" t="s">
        <v>166</v>
      </c>
      <c r="C31" s="92" t="s">
        <v>143</v>
      </c>
      <c r="D31" s="17">
        <v>451</v>
      </c>
      <c r="E31" s="95">
        <v>1085</v>
      </c>
      <c r="F31" s="17">
        <v>475</v>
      </c>
      <c r="G31" s="143" t="s">
        <v>385</v>
      </c>
    </row>
    <row r="32" spans="1:7" ht="46.8" x14ac:dyDescent="0.3">
      <c r="A32" s="49" t="s">
        <v>167</v>
      </c>
      <c r="B32" s="45" t="s">
        <v>168</v>
      </c>
      <c r="C32" s="92" t="s">
        <v>169</v>
      </c>
      <c r="D32" s="17">
        <v>42</v>
      </c>
      <c r="E32" s="95">
        <v>49</v>
      </c>
      <c r="F32" s="135">
        <v>40</v>
      </c>
      <c r="G32" s="143" t="s">
        <v>385</v>
      </c>
    </row>
    <row r="33" spans="1:7" ht="62.4" x14ac:dyDescent="0.3">
      <c r="A33" s="49" t="s">
        <v>170</v>
      </c>
      <c r="B33" s="45" t="s">
        <v>171</v>
      </c>
      <c r="C33" s="92" t="s">
        <v>143</v>
      </c>
      <c r="D33" s="17">
        <v>11</v>
      </c>
      <c r="E33" s="95">
        <v>78</v>
      </c>
      <c r="F33" s="135">
        <v>8</v>
      </c>
      <c r="G33" s="143" t="s">
        <v>385</v>
      </c>
    </row>
    <row r="34" spans="1:7" ht="31.2" x14ac:dyDescent="0.3">
      <c r="A34" s="49" t="s">
        <v>172</v>
      </c>
      <c r="B34" s="45" t="s">
        <v>173</v>
      </c>
      <c r="C34" s="92" t="s">
        <v>174</v>
      </c>
      <c r="D34" s="17">
        <v>665</v>
      </c>
      <c r="E34" s="95" t="s">
        <v>382</v>
      </c>
      <c r="F34" s="135">
        <v>742.9</v>
      </c>
      <c r="G34" s="143" t="s">
        <v>385</v>
      </c>
    </row>
    <row r="35" spans="1:7" ht="31.2" x14ac:dyDescent="0.3">
      <c r="A35" s="49" t="s">
        <v>175</v>
      </c>
      <c r="B35" s="45" t="s">
        <v>176</v>
      </c>
      <c r="C35" s="92" t="s">
        <v>138</v>
      </c>
      <c r="D35" s="17">
        <v>68610</v>
      </c>
      <c r="E35" s="95">
        <v>60000</v>
      </c>
      <c r="F35" s="135">
        <v>101713</v>
      </c>
      <c r="G35" s="143" t="s">
        <v>385</v>
      </c>
    </row>
    <row r="36" spans="1:7" ht="31.2" x14ac:dyDescent="0.3">
      <c r="A36" s="49" t="s">
        <v>177</v>
      </c>
      <c r="B36" s="45" t="s">
        <v>178</v>
      </c>
      <c r="C36" s="92" t="s">
        <v>143</v>
      </c>
      <c r="D36" s="17">
        <v>189775</v>
      </c>
      <c r="E36" s="95">
        <v>198500</v>
      </c>
      <c r="F36" s="135">
        <v>186476</v>
      </c>
      <c r="G36" s="143" t="s">
        <v>385</v>
      </c>
    </row>
    <row r="37" spans="1:7" ht="46.8" x14ac:dyDescent="0.3">
      <c r="A37" s="49" t="s">
        <v>179</v>
      </c>
      <c r="B37" s="45" t="s">
        <v>180</v>
      </c>
      <c r="C37" s="50" t="s">
        <v>133</v>
      </c>
      <c r="D37" s="17">
        <v>12.8</v>
      </c>
      <c r="E37" s="95">
        <v>13.7</v>
      </c>
      <c r="F37" s="135">
        <v>12.3</v>
      </c>
      <c r="G37" s="143" t="s">
        <v>385</v>
      </c>
    </row>
    <row r="38" spans="1:7" ht="46.8" x14ac:dyDescent="0.3">
      <c r="A38" s="49"/>
      <c r="B38" s="51" t="s">
        <v>49</v>
      </c>
      <c r="C38" s="93"/>
      <c r="D38" s="17"/>
      <c r="E38" s="96"/>
      <c r="F38" s="17"/>
      <c r="G38" s="143" t="s">
        <v>385</v>
      </c>
    </row>
    <row r="39" spans="1:7" ht="109.2" x14ac:dyDescent="0.3">
      <c r="A39" s="49" t="s">
        <v>181</v>
      </c>
      <c r="B39" s="45" t="s">
        <v>182</v>
      </c>
      <c r="C39" s="92" t="s">
        <v>143</v>
      </c>
      <c r="D39" s="17" t="s">
        <v>371</v>
      </c>
      <c r="E39" s="95">
        <v>500</v>
      </c>
      <c r="F39" s="135">
        <v>180</v>
      </c>
      <c r="G39" s="143" t="s">
        <v>385</v>
      </c>
    </row>
    <row r="40" spans="1:7" ht="66" customHeight="1" x14ac:dyDescent="0.3">
      <c r="A40" s="49" t="s">
        <v>183</v>
      </c>
      <c r="B40" s="52" t="s">
        <v>184</v>
      </c>
      <c r="C40" s="50" t="s">
        <v>133</v>
      </c>
      <c r="D40" s="17" t="s">
        <v>375</v>
      </c>
      <c r="E40" s="97">
        <v>100</v>
      </c>
      <c r="F40" s="135">
        <v>93.2</v>
      </c>
      <c r="G40" s="143" t="s">
        <v>385</v>
      </c>
    </row>
    <row r="41" spans="1:7" ht="62.4" x14ac:dyDescent="0.3">
      <c r="A41" s="49" t="s">
        <v>185</v>
      </c>
      <c r="B41" s="45" t="s">
        <v>186</v>
      </c>
      <c r="C41" s="92" t="s">
        <v>133</v>
      </c>
      <c r="D41" s="17" t="s">
        <v>375</v>
      </c>
      <c r="E41" s="95">
        <v>10</v>
      </c>
      <c r="F41" s="135" t="s">
        <v>376</v>
      </c>
      <c r="G41" s="143" t="s">
        <v>385</v>
      </c>
    </row>
    <row r="42" spans="1:7" ht="31.2" x14ac:dyDescent="0.3">
      <c r="A42" s="49" t="s">
        <v>187</v>
      </c>
      <c r="B42" s="45" t="s">
        <v>188</v>
      </c>
      <c r="C42" s="92" t="s">
        <v>133</v>
      </c>
      <c r="D42" s="17" t="s">
        <v>375</v>
      </c>
      <c r="E42" s="95">
        <v>5</v>
      </c>
      <c r="F42" s="135" t="s">
        <v>376</v>
      </c>
      <c r="G42" s="143" t="s">
        <v>385</v>
      </c>
    </row>
    <row r="43" spans="1:7" ht="31.2" x14ac:dyDescent="0.3">
      <c r="A43" s="49" t="s">
        <v>189</v>
      </c>
      <c r="B43" s="45" t="s">
        <v>190</v>
      </c>
      <c r="C43" s="92" t="s">
        <v>133</v>
      </c>
      <c r="D43" s="17" t="s">
        <v>375</v>
      </c>
      <c r="E43" s="95">
        <v>72</v>
      </c>
      <c r="F43" s="135" t="s">
        <v>376</v>
      </c>
      <c r="G43" s="143" t="s">
        <v>385</v>
      </c>
    </row>
    <row r="44" spans="1:7" ht="20.399999999999999" x14ac:dyDescent="0.3">
      <c r="A44" s="49" t="s">
        <v>191</v>
      </c>
      <c r="B44" s="45" t="s">
        <v>192</v>
      </c>
      <c r="C44" s="92" t="s">
        <v>133</v>
      </c>
      <c r="D44" s="17" t="s">
        <v>375</v>
      </c>
      <c r="E44" s="95">
        <v>70</v>
      </c>
      <c r="F44" s="135" t="s">
        <v>376</v>
      </c>
      <c r="G44" s="143" t="s">
        <v>385</v>
      </c>
    </row>
    <row r="45" spans="1:7" ht="20.399999999999999" x14ac:dyDescent="0.3">
      <c r="A45" s="49" t="s">
        <v>193</v>
      </c>
      <c r="B45" s="45" t="s">
        <v>194</v>
      </c>
      <c r="C45" s="50" t="s">
        <v>133</v>
      </c>
      <c r="D45" s="17" t="s">
        <v>375</v>
      </c>
      <c r="E45" s="95">
        <v>2</v>
      </c>
      <c r="F45" s="135" t="s">
        <v>376</v>
      </c>
      <c r="G45" s="143" t="s">
        <v>385</v>
      </c>
    </row>
    <row r="46" spans="1:7" ht="63.6" customHeight="1" x14ac:dyDescent="0.3">
      <c r="A46" s="49" t="s">
        <v>195</v>
      </c>
      <c r="B46" s="45" t="s">
        <v>196</v>
      </c>
      <c r="C46" s="50" t="s">
        <v>133</v>
      </c>
      <c r="D46" s="17" t="s">
        <v>375</v>
      </c>
      <c r="E46" s="95">
        <v>100</v>
      </c>
      <c r="F46" s="135" t="s">
        <v>376</v>
      </c>
      <c r="G46" s="143" t="s">
        <v>385</v>
      </c>
    </row>
    <row r="47" spans="1:7" ht="93.6" x14ac:dyDescent="0.3">
      <c r="A47" s="49" t="s">
        <v>197</v>
      </c>
      <c r="B47" s="45" t="s">
        <v>198</v>
      </c>
      <c r="C47" s="50" t="s">
        <v>133</v>
      </c>
      <c r="D47" s="17" t="s">
        <v>375</v>
      </c>
      <c r="E47" s="95">
        <v>14</v>
      </c>
      <c r="F47" s="135" t="s">
        <v>376</v>
      </c>
      <c r="G47" s="143" t="s">
        <v>385</v>
      </c>
    </row>
    <row r="48" spans="1:7" ht="144.6" customHeight="1" x14ac:dyDescent="0.3">
      <c r="A48" s="49" t="s">
        <v>199</v>
      </c>
      <c r="B48" s="45" t="s">
        <v>200</v>
      </c>
      <c r="C48" s="92" t="s">
        <v>133</v>
      </c>
      <c r="D48" s="17" t="s">
        <v>375</v>
      </c>
      <c r="E48" s="95">
        <v>95</v>
      </c>
      <c r="F48" s="135">
        <v>100</v>
      </c>
      <c r="G48" s="143" t="s">
        <v>385</v>
      </c>
    </row>
    <row r="49" spans="1:12" ht="51.6" customHeight="1" x14ac:dyDescent="0.3">
      <c r="A49" s="185" t="s">
        <v>387</v>
      </c>
      <c r="B49" s="185"/>
      <c r="C49" s="185"/>
      <c r="D49" s="185"/>
      <c r="E49" s="185"/>
      <c r="F49" s="185"/>
      <c r="G49" s="185"/>
    </row>
    <row r="50" spans="1:12" ht="23.4" customHeight="1" x14ac:dyDescent="0.3">
      <c r="A50" s="182" t="s">
        <v>383</v>
      </c>
      <c r="B50" s="182"/>
      <c r="C50" s="182"/>
      <c r="D50" s="182"/>
      <c r="E50" s="182"/>
      <c r="F50" s="182"/>
      <c r="G50" s="182"/>
    </row>
    <row r="51" spans="1:12" ht="23.4" customHeight="1" x14ac:dyDescent="0.3">
      <c r="A51" s="183" t="s">
        <v>386</v>
      </c>
      <c r="B51" s="183"/>
      <c r="C51" s="183"/>
      <c r="D51" s="183"/>
      <c r="E51" s="183"/>
      <c r="F51" s="183"/>
      <c r="G51" s="183"/>
    </row>
    <row r="52" spans="1:12" ht="35.4" customHeight="1" x14ac:dyDescent="0.3">
      <c r="A52" s="182" t="s">
        <v>373</v>
      </c>
      <c r="B52" s="182"/>
      <c r="C52" s="182"/>
      <c r="D52" s="182"/>
      <c r="E52" s="182"/>
      <c r="F52" s="182"/>
      <c r="G52" s="182"/>
    </row>
    <row r="53" spans="1:12" ht="35.4" customHeight="1" x14ac:dyDescent="0.3">
      <c r="A53" s="184" t="s">
        <v>374</v>
      </c>
      <c r="B53" s="184"/>
      <c r="C53" s="184"/>
      <c r="D53" s="184"/>
      <c r="E53" s="184"/>
      <c r="F53" s="184"/>
      <c r="G53" s="184"/>
    </row>
    <row r="54" spans="1:12" ht="27" customHeight="1" x14ac:dyDescent="0.3">
      <c r="A54" s="163" t="s">
        <v>272</v>
      </c>
      <c r="B54" s="163"/>
      <c r="C54" s="16" t="s">
        <v>3</v>
      </c>
      <c r="D54" s="16"/>
      <c r="E54" s="16"/>
      <c r="F54" s="123" t="s">
        <v>273</v>
      </c>
      <c r="G54" s="121"/>
      <c r="H54" s="121"/>
      <c r="I54" s="121"/>
      <c r="J54" s="121"/>
      <c r="K54" s="121"/>
      <c r="L54" s="121"/>
    </row>
    <row r="55" spans="1:12" x14ac:dyDescent="0.3">
      <c r="A55" s="11"/>
      <c r="B55" s="4" t="s">
        <v>6</v>
      </c>
      <c r="C55" s="12" t="s">
        <v>13</v>
      </c>
      <c r="D55" s="12"/>
      <c r="E55" s="12"/>
      <c r="F55" s="122" t="s">
        <v>343</v>
      </c>
      <c r="H55" s="13"/>
      <c r="I55" s="13"/>
      <c r="J55" s="13"/>
      <c r="K55" s="13"/>
      <c r="L55" s="13"/>
    </row>
    <row r="56" spans="1:12" ht="25.2" customHeight="1" x14ac:dyDescent="0.3">
      <c r="A56" s="11" t="s">
        <v>275</v>
      </c>
      <c r="B56" s="11"/>
      <c r="C56" s="9"/>
      <c r="D56" s="9"/>
      <c r="E56" s="9"/>
      <c r="F56" s="9"/>
      <c r="G56" s="9"/>
      <c r="H56" s="13"/>
      <c r="I56" s="13"/>
      <c r="J56" s="13"/>
      <c r="K56" s="13"/>
      <c r="L56" s="13"/>
    </row>
    <row r="57" spans="1:12" x14ac:dyDescent="0.3">
      <c r="A57" s="11" t="s">
        <v>276</v>
      </c>
    </row>
  </sheetData>
  <mergeCells count="21">
    <mergeCell ref="A54:B54"/>
    <mergeCell ref="C9:C11"/>
    <mergeCell ref="G9:G11"/>
    <mergeCell ref="A9:A11"/>
    <mergeCell ref="B9:B11"/>
    <mergeCell ref="D9:F9"/>
    <mergeCell ref="E10:F10"/>
    <mergeCell ref="A50:G50"/>
    <mergeCell ref="A52:G52"/>
    <mergeCell ref="A51:G51"/>
    <mergeCell ref="A53:G53"/>
    <mergeCell ref="A49:G49"/>
    <mergeCell ref="E1:G1"/>
    <mergeCell ref="K2:O2"/>
    <mergeCell ref="K3:O3"/>
    <mergeCell ref="A7:G7"/>
    <mergeCell ref="A2:G2"/>
    <mergeCell ref="A3:G3"/>
    <mergeCell ref="A4:G4"/>
    <mergeCell ref="A5:G5"/>
    <mergeCell ref="A6:G6"/>
  </mergeCells>
  <pageMargins left="0.51181102362204722" right="0.11811023622047245" top="0.35433070866141736" bottom="0.35433070866141736" header="0.11811023622047245" footer="0.11811023622047245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82"/>
  <sheetViews>
    <sheetView view="pageBreakPreview" zoomScale="55" zoomScaleNormal="70" zoomScaleSheetLayoutView="55" zoomScalePageLayoutView="55" workbookViewId="0">
      <selection activeCell="K13" sqref="C13:K16"/>
    </sheetView>
  </sheetViews>
  <sheetFormatPr defaultColWidth="9.109375" defaultRowHeight="15.6" x14ac:dyDescent="0.3"/>
  <cols>
    <col min="1" max="1" width="12.88671875" style="53" customWidth="1"/>
    <col min="2" max="2" width="34.5546875" style="53" customWidth="1"/>
    <col min="3" max="3" width="9.44140625" style="53" customWidth="1"/>
    <col min="4" max="4" width="22.109375" style="53" customWidth="1"/>
    <col min="5" max="5" width="12.33203125" style="53" customWidth="1"/>
    <col min="6" max="6" width="14.6640625" style="53" customWidth="1"/>
    <col min="7" max="7" width="14" style="53" customWidth="1"/>
    <col min="8" max="8" width="12.6640625" style="53" customWidth="1"/>
    <col min="9" max="9" width="10.109375" style="81" customWidth="1"/>
    <col min="10" max="12" width="10.109375" style="53" customWidth="1"/>
    <col min="13" max="13" width="12.33203125" style="53" customWidth="1"/>
    <col min="14" max="14" width="9.6640625" style="53" customWidth="1"/>
    <col min="15" max="15" width="11.33203125" style="53" customWidth="1"/>
    <col min="16" max="16" width="10.109375" style="53" customWidth="1"/>
    <col min="17" max="17" width="31.44140625" style="53" customWidth="1"/>
    <col min="18" max="16384" width="9.109375" style="53"/>
  </cols>
  <sheetData>
    <row r="1" spans="1:22" ht="70.2" customHeight="1" x14ac:dyDescent="0.3">
      <c r="O1" s="186" t="s">
        <v>390</v>
      </c>
      <c r="P1" s="187"/>
      <c r="Q1" s="187"/>
    </row>
    <row r="2" spans="1:22" x14ac:dyDescent="0.3">
      <c r="A2" s="187" t="s">
        <v>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22" x14ac:dyDescent="0.3">
      <c r="A3" s="187" t="s">
        <v>36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22" x14ac:dyDescent="0.3">
      <c r="A4" s="189" t="s">
        <v>201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54"/>
      <c r="S4" s="54"/>
      <c r="T4" s="54"/>
      <c r="U4" s="54"/>
      <c r="V4" s="54"/>
    </row>
    <row r="5" spans="1:22" ht="13.2" customHeight="1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54"/>
      <c r="S5" s="54"/>
      <c r="T5" s="54"/>
      <c r="U5" s="54"/>
      <c r="V5" s="54"/>
    </row>
    <row r="6" spans="1:22" x14ac:dyDescent="0.3">
      <c r="A6" s="189" t="s">
        <v>349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54"/>
      <c r="S6" s="54"/>
      <c r="T6" s="54"/>
      <c r="U6" s="54"/>
      <c r="V6" s="54"/>
    </row>
    <row r="7" spans="1:22" x14ac:dyDescent="0.3">
      <c r="A7" s="188" t="s">
        <v>202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55"/>
      <c r="S7" s="55"/>
      <c r="T7" s="55"/>
      <c r="U7" s="55"/>
      <c r="V7" s="55"/>
    </row>
    <row r="8" spans="1:22" s="56" customFormat="1" ht="35.25" customHeight="1" x14ac:dyDescent="0.3">
      <c r="A8" s="190" t="s">
        <v>358</v>
      </c>
      <c r="B8" s="190" t="s">
        <v>359</v>
      </c>
      <c r="C8" s="190" t="s">
        <v>28</v>
      </c>
      <c r="D8" s="190" t="s">
        <v>360</v>
      </c>
      <c r="E8" s="190" t="s">
        <v>19</v>
      </c>
      <c r="F8" s="190" t="s">
        <v>20</v>
      </c>
      <c r="G8" s="190" t="s">
        <v>21</v>
      </c>
      <c r="H8" s="190" t="s">
        <v>22</v>
      </c>
      <c r="I8" s="190" t="s">
        <v>29</v>
      </c>
      <c r="J8" s="190"/>
      <c r="K8" s="190"/>
      <c r="L8" s="190"/>
      <c r="M8" s="190"/>
      <c r="N8" s="190"/>
      <c r="O8" s="190"/>
      <c r="P8" s="190"/>
      <c r="Q8" s="191" t="s">
        <v>30</v>
      </c>
    </row>
    <row r="9" spans="1:22" s="56" customFormat="1" ht="34.5" customHeight="1" x14ac:dyDescent="0.3">
      <c r="A9" s="190"/>
      <c r="B9" s="190"/>
      <c r="C9" s="190"/>
      <c r="D9" s="190"/>
      <c r="E9" s="190"/>
      <c r="F9" s="190"/>
      <c r="G9" s="190"/>
      <c r="H9" s="190"/>
      <c r="I9" s="192" t="s">
        <v>31</v>
      </c>
      <c r="J9" s="192"/>
      <c r="K9" s="192" t="s">
        <v>32</v>
      </c>
      <c r="L9" s="192"/>
      <c r="M9" s="192" t="s">
        <v>33</v>
      </c>
      <c r="N9" s="192"/>
      <c r="O9" s="192" t="s">
        <v>34</v>
      </c>
      <c r="P9" s="192"/>
      <c r="Q9" s="191"/>
    </row>
    <row r="10" spans="1:22" s="56" customFormat="1" ht="50.4" customHeight="1" x14ac:dyDescent="0.3">
      <c r="A10" s="190"/>
      <c r="B10" s="190"/>
      <c r="C10" s="190"/>
      <c r="D10" s="190"/>
      <c r="E10" s="190"/>
      <c r="F10" s="190"/>
      <c r="G10" s="190"/>
      <c r="H10" s="190"/>
      <c r="I10" s="57" t="s">
        <v>17</v>
      </c>
      <c r="J10" s="58" t="s">
        <v>18</v>
      </c>
      <c r="K10" s="58" t="s">
        <v>17</v>
      </c>
      <c r="L10" s="58" t="s">
        <v>18</v>
      </c>
      <c r="M10" s="58" t="s">
        <v>17</v>
      </c>
      <c r="N10" s="58" t="s">
        <v>18</v>
      </c>
      <c r="O10" s="58" t="s">
        <v>17</v>
      </c>
      <c r="P10" s="58" t="s">
        <v>18</v>
      </c>
      <c r="Q10" s="191"/>
    </row>
    <row r="11" spans="1:22" x14ac:dyDescent="0.3">
      <c r="A11" s="59">
        <v>1</v>
      </c>
      <c r="B11" s="59">
        <v>2</v>
      </c>
      <c r="C11" s="59">
        <v>3</v>
      </c>
      <c r="D11" s="59">
        <v>4</v>
      </c>
      <c r="E11" s="59">
        <v>5</v>
      </c>
      <c r="F11" s="59">
        <v>6</v>
      </c>
      <c r="G11" s="59">
        <v>7</v>
      </c>
      <c r="H11" s="59">
        <v>8</v>
      </c>
      <c r="I11" s="60">
        <v>9</v>
      </c>
      <c r="J11" s="59">
        <v>10</v>
      </c>
      <c r="K11" s="59">
        <v>11</v>
      </c>
      <c r="L11" s="59">
        <v>12</v>
      </c>
      <c r="M11" s="59">
        <v>13</v>
      </c>
      <c r="N11" s="59">
        <v>14</v>
      </c>
      <c r="O11" s="59">
        <v>15</v>
      </c>
      <c r="P11" s="59">
        <v>16</v>
      </c>
      <c r="Q11" s="59">
        <v>17</v>
      </c>
    </row>
    <row r="12" spans="1:22" s="66" customFormat="1" ht="46.8" x14ac:dyDescent="0.3">
      <c r="A12" s="61"/>
      <c r="B12" s="82" t="s">
        <v>58</v>
      </c>
      <c r="C12" s="62"/>
      <c r="D12" s="62"/>
      <c r="E12" s="63"/>
      <c r="F12" s="63"/>
      <c r="G12" s="63"/>
      <c r="H12" s="63"/>
      <c r="I12" s="64"/>
      <c r="J12" s="64"/>
      <c r="K12" s="64"/>
      <c r="L12" s="64"/>
      <c r="M12" s="64"/>
      <c r="N12" s="64"/>
      <c r="O12" s="65"/>
      <c r="P12" s="64"/>
      <c r="Q12" s="64"/>
      <c r="S12" s="67">
        <f t="shared" ref="S12:T12" si="0">I12+K12+M12+O12</f>
        <v>0</v>
      </c>
      <c r="T12" s="67">
        <f t="shared" si="0"/>
        <v>0</v>
      </c>
    </row>
    <row r="13" spans="1:22" ht="109.2" x14ac:dyDescent="0.3">
      <c r="A13" s="68" t="s">
        <v>50</v>
      </c>
      <c r="B13" s="69" t="s">
        <v>203</v>
      </c>
      <c r="C13" s="70" t="s">
        <v>204</v>
      </c>
      <c r="D13" s="71" t="s">
        <v>205</v>
      </c>
      <c r="E13" s="72">
        <v>42736</v>
      </c>
      <c r="F13" s="72">
        <v>43100</v>
      </c>
      <c r="G13" s="72">
        <v>42736</v>
      </c>
      <c r="H13" s="72" t="s">
        <v>206</v>
      </c>
      <c r="I13" s="83">
        <v>520.6</v>
      </c>
      <c r="J13" s="83">
        <v>451.9</v>
      </c>
      <c r="K13" s="83">
        <v>867.7</v>
      </c>
      <c r="L13" s="83">
        <v>848.50000000000011</v>
      </c>
      <c r="M13" s="83">
        <v>1273</v>
      </c>
      <c r="N13" s="83"/>
      <c r="O13" s="83">
        <v>780.7</v>
      </c>
      <c r="P13" s="83"/>
      <c r="Q13" s="64" t="s">
        <v>206</v>
      </c>
    </row>
    <row r="14" spans="1:22" ht="109.2" x14ac:dyDescent="0.3">
      <c r="A14" s="68"/>
      <c r="B14" s="69" t="s">
        <v>207</v>
      </c>
      <c r="C14" s="70" t="s">
        <v>204</v>
      </c>
      <c r="D14" s="71" t="s">
        <v>205</v>
      </c>
      <c r="E14" s="72"/>
      <c r="F14" s="72" t="s">
        <v>344</v>
      </c>
      <c r="G14" s="72"/>
      <c r="H14" s="72">
        <v>42835</v>
      </c>
      <c r="I14" s="83" t="s">
        <v>206</v>
      </c>
      <c r="J14" s="83" t="s">
        <v>206</v>
      </c>
      <c r="K14" s="83" t="s">
        <v>206</v>
      </c>
      <c r="L14" s="83" t="s">
        <v>206</v>
      </c>
      <c r="M14" s="83" t="s">
        <v>206</v>
      </c>
      <c r="N14" s="83" t="s">
        <v>206</v>
      </c>
      <c r="O14" s="83" t="s">
        <v>206</v>
      </c>
      <c r="P14" s="83" t="s">
        <v>206</v>
      </c>
      <c r="Q14" s="83" t="s">
        <v>206</v>
      </c>
    </row>
    <row r="15" spans="1:22" ht="93.6" x14ac:dyDescent="0.3">
      <c r="A15" s="68" t="s">
        <v>52</v>
      </c>
      <c r="B15" s="69" t="s">
        <v>208</v>
      </c>
      <c r="C15" s="70" t="s">
        <v>204</v>
      </c>
      <c r="D15" s="71" t="s">
        <v>209</v>
      </c>
      <c r="E15" s="72">
        <v>42736</v>
      </c>
      <c r="F15" s="72">
        <v>43100</v>
      </c>
      <c r="G15" s="72">
        <v>42736</v>
      </c>
      <c r="H15" s="72" t="s">
        <v>206</v>
      </c>
      <c r="I15" s="73" t="s">
        <v>206</v>
      </c>
      <c r="J15" s="73" t="s">
        <v>206</v>
      </c>
      <c r="K15" s="73" t="s">
        <v>206</v>
      </c>
      <c r="L15" s="73" t="s">
        <v>206</v>
      </c>
      <c r="M15" s="73" t="s">
        <v>206</v>
      </c>
      <c r="N15" s="73" t="s">
        <v>206</v>
      </c>
      <c r="O15" s="73" t="s">
        <v>206</v>
      </c>
      <c r="P15" s="73" t="s">
        <v>206</v>
      </c>
      <c r="Q15" s="73" t="s">
        <v>206</v>
      </c>
    </row>
    <row r="16" spans="1:22" ht="93.6" x14ac:dyDescent="0.3">
      <c r="A16" s="68" t="s">
        <v>54</v>
      </c>
      <c r="B16" s="69" t="s">
        <v>210</v>
      </c>
      <c r="C16" s="70" t="s">
        <v>204</v>
      </c>
      <c r="D16" s="71" t="s">
        <v>209</v>
      </c>
      <c r="E16" s="72">
        <v>42736</v>
      </c>
      <c r="F16" s="72">
        <v>43100</v>
      </c>
      <c r="G16" s="72">
        <v>42736</v>
      </c>
      <c r="H16" s="72" t="s">
        <v>206</v>
      </c>
      <c r="I16" s="73" t="s">
        <v>206</v>
      </c>
      <c r="J16" s="73" t="s">
        <v>206</v>
      </c>
      <c r="K16" s="73" t="s">
        <v>206</v>
      </c>
      <c r="L16" s="73" t="s">
        <v>206</v>
      </c>
      <c r="M16" s="73" t="s">
        <v>206</v>
      </c>
      <c r="N16" s="73" t="s">
        <v>206</v>
      </c>
      <c r="O16" s="73" t="s">
        <v>206</v>
      </c>
      <c r="P16" s="73" t="s">
        <v>206</v>
      </c>
      <c r="Q16" s="73" t="s">
        <v>206</v>
      </c>
    </row>
    <row r="17" spans="1:17" ht="182.4" customHeight="1" x14ac:dyDescent="0.3">
      <c r="A17" s="68"/>
      <c r="B17" s="69" t="s">
        <v>278</v>
      </c>
      <c r="C17" s="70" t="s">
        <v>204</v>
      </c>
      <c r="D17" s="71" t="s">
        <v>209</v>
      </c>
      <c r="E17" s="72"/>
      <c r="F17" s="72" t="s">
        <v>279</v>
      </c>
      <c r="G17" s="72"/>
      <c r="H17" s="72">
        <v>42807</v>
      </c>
      <c r="I17" s="83" t="s">
        <v>206</v>
      </c>
      <c r="J17" s="83" t="s">
        <v>206</v>
      </c>
      <c r="K17" s="83" t="s">
        <v>206</v>
      </c>
      <c r="L17" s="83" t="s">
        <v>206</v>
      </c>
      <c r="M17" s="83" t="s">
        <v>206</v>
      </c>
      <c r="N17" s="83" t="s">
        <v>206</v>
      </c>
      <c r="O17" s="83" t="s">
        <v>206</v>
      </c>
      <c r="P17" s="83" t="s">
        <v>206</v>
      </c>
      <c r="Q17" s="83" t="s">
        <v>206</v>
      </c>
    </row>
    <row r="18" spans="1:17" ht="109.2" x14ac:dyDescent="0.3">
      <c r="A18" s="68" t="s">
        <v>56</v>
      </c>
      <c r="B18" s="69" t="s">
        <v>211</v>
      </c>
      <c r="C18" s="70" t="s">
        <v>204</v>
      </c>
      <c r="D18" s="71" t="s">
        <v>205</v>
      </c>
      <c r="E18" s="72">
        <v>42736</v>
      </c>
      <c r="F18" s="72">
        <v>43100</v>
      </c>
      <c r="G18" s="72">
        <v>42736</v>
      </c>
      <c r="H18" s="72" t="s">
        <v>206</v>
      </c>
      <c r="I18" s="73" t="s">
        <v>206</v>
      </c>
      <c r="J18" s="73" t="s">
        <v>206</v>
      </c>
      <c r="K18" s="73" t="s">
        <v>206</v>
      </c>
      <c r="L18" s="73" t="s">
        <v>206</v>
      </c>
      <c r="M18" s="73" t="s">
        <v>206</v>
      </c>
      <c r="N18" s="73" t="s">
        <v>206</v>
      </c>
      <c r="O18" s="73" t="s">
        <v>206</v>
      </c>
      <c r="P18" s="73" t="s">
        <v>206</v>
      </c>
      <c r="Q18" s="73" t="s">
        <v>206</v>
      </c>
    </row>
    <row r="19" spans="1:17" ht="109.2" x14ac:dyDescent="0.3">
      <c r="A19" s="71"/>
      <c r="B19" s="74" t="s">
        <v>212</v>
      </c>
      <c r="C19" s="70" t="s">
        <v>204</v>
      </c>
      <c r="D19" s="71" t="s">
        <v>205</v>
      </c>
      <c r="E19" s="72"/>
      <c r="F19" s="72" t="s">
        <v>280</v>
      </c>
      <c r="G19" s="70"/>
      <c r="H19" s="72" t="s">
        <v>345</v>
      </c>
      <c r="I19" s="73" t="s">
        <v>206</v>
      </c>
      <c r="J19" s="73" t="s">
        <v>206</v>
      </c>
      <c r="K19" s="73" t="s">
        <v>206</v>
      </c>
      <c r="L19" s="73" t="s">
        <v>206</v>
      </c>
      <c r="M19" s="73" t="s">
        <v>206</v>
      </c>
      <c r="N19" s="73" t="s">
        <v>206</v>
      </c>
      <c r="O19" s="73" t="s">
        <v>206</v>
      </c>
      <c r="P19" s="73" t="s">
        <v>206</v>
      </c>
      <c r="Q19" s="73" t="s">
        <v>206</v>
      </c>
    </row>
    <row r="20" spans="1:17" ht="124.8" x14ac:dyDescent="0.3">
      <c r="A20" s="68" t="s">
        <v>60</v>
      </c>
      <c r="B20" s="69" t="s">
        <v>213</v>
      </c>
      <c r="C20" s="70" t="s">
        <v>204</v>
      </c>
      <c r="D20" s="71" t="s">
        <v>209</v>
      </c>
      <c r="E20" s="72">
        <v>42736</v>
      </c>
      <c r="F20" s="72">
        <v>43100</v>
      </c>
      <c r="G20" s="72">
        <v>42736</v>
      </c>
      <c r="H20" s="72" t="s">
        <v>206</v>
      </c>
      <c r="I20" s="83">
        <v>0</v>
      </c>
      <c r="J20" s="83">
        <v>37.299999999999997</v>
      </c>
      <c r="K20" s="83">
        <v>250</v>
      </c>
      <c r="L20" s="83">
        <v>123.7</v>
      </c>
      <c r="M20" s="83">
        <v>250</v>
      </c>
      <c r="N20" s="83"/>
      <c r="O20" s="83">
        <v>0</v>
      </c>
      <c r="P20" s="83"/>
      <c r="Q20" s="83" t="s">
        <v>206</v>
      </c>
    </row>
    <row r="21" spans="1:17" ht="109.2" x14ac:dyDescent="0.3">
      <c r="A21" s="68" t="s">
        <v>62</v>
      </c>
      <c r="B21" s="69" t="s">
        <v>214</v>
      </c>
      <c r="C21" s="70" t="s">
        <v>204</v>
      </c>
      <c r="D21" s="71" t="s">
        <v>205</v>
      </c>
      <c r="E21" s="72">
        <v>42736</v>
      </c>
      <c r="F21" s="72">
        <v>43100</v>
      </c>
      <c r="G21" s="72">
        <v>42736</v>
      </c>
      <c r="H21" s="72" t="s">
        <v>206</v>
      </c>
      <c r="I21" s="83">
        <v>753.1</v>
      </c>
      <c r="J21" s="83">
        <v>405.3</v>
      </c>
      <c r="K21" s="83">
        <v>1013.7</v>
      </c>
      <c r="L21" s="83">
        <v>1062.4000000000001</v>
      </c>
      <c r="M21" s="83">
        <v>637.20000000000005</v>
      </c>
      <c r="N21" s="83"/>
      <c r="O21" s="83">
        <v>492.4</v>
      </c>
      <c r="P21" s="83"/>
      <c r="Q21" s="64" t="s">
        <v>206</v>
      </c>
    </row>
    <row r="22" spans="1:17" ht="124.8" x14ac:dyDescent="0.3">
      <c r="A22" s="71"/>
      <c r="B22" s="69" t="s">
        <v>215</v>
      </c>
      <c r="C22" s="70" t="s">
        <v>204</v>
      </c>
      <c r="D22" s="71" t="s">
        <v>205</v>
      </c>
      <c r="E22" s="72"/>
      <c r="F22" s="72" t="s">
        <v>281</v>
      </c>
      <c r="G22" s="73" t="s">
        <v>206</v>
      </c>
      <c r="H22" s="72" t="s">
        <v>346</v>
      </c>
      <c r="I22" s="73" t="s">
        <v>206</v>
      </c>
      <c r="J22" s="73" t="s">
        <v>206</v>
      </c>
      <c r="K22" s="73" t="s">
        <v>206</v>
      </c>
      <c r="L22" s="73" t="s">
        <v>206</v>
      </c>
      <c r="M22" s="73" t="s">
        <v>206</v>
      </c>
      <c r="N22" s="73" t="s">
        <v>206</v>
      </c>
      <c r="O22" s="73" t="s">
        <v>206</v>
      </c>
      <c r="P22" s="73" t="s">
        <v>206</v>
      </c>
      <c r="Q22" s="73" t="s">
        <v>206</v>
      </c>
    </row>
    <row r="23" spans="1:17" ht="140.4" x14ac:dyDescent="0.3">
      <c r="A23" s="71"/>
      <c r="B23" s="69" t="s">
        <v>216</v>
      </c>
      <c r="C23" s="70" t="s">
        <v>204</v>
      </c>
      <c r="D23" s="71" t="s">
        <v>205</v>
      </c>
      <c r="E23" s="72"/>
      <c r="F23" s="72">
        <v>42795</v>
      </c>
      <c r="G23" s="73" t="s">
        <v>206</v>
      </c>
      <c r="H23" s="72">
        <v>42767</v>
      </c>
      <c r="I23" s="73" t="s">
        <v>206</v>
      </c>
      <c r="J23" s="73" t="s">
        <v>206</v>
      </c>
      <c r="K23" s="73" t="s">
        <v>206</v>
      </c>
      <c r="L23" s="73" t="s">
        <v>206</v>
      </c>
      <c r="M23" s="73" t="s">
        <v>206</v>
      </c>
      <c r="N23" s="73" t="s">
        <v>206</v>
      </c>
      <c r="O23" s="73" t="s">
        <v>206</v>
      </c>
      <c r="P23" s="73" t="s">
        <v>206</v>
      </c>
      <c r="Q23" s="73" t="s">
        <v>206</v>
      </c>
    </row>
    <row r="24" spans="1:17" ht="140.4" x14ac:dyDescent="0.3">
      <c r="A24" s="71"/>
      <c r="B24" s="69" t="s">
        <v>217</v>
      </c>
      <c r="C24" s="70" t="s">
        <v>204</v>
      </c>
      <c r="D24" s="71" t="s">
        <v>205</v>
      </c>
      <c r="E24" s="72"/>
      <c r="F24" s="72">
        <v>42826</v>
      </c>
      <c r="G24" s="73" t="s">
        <v>206</v>
      </c>
      <c r="H24" s="72">
        <v>42826</v>
      </c>
      <c r="I24" s="73" t="s">
        <v>206</v>
      </c>
      <c r="J24" s="73" t="s">
        <v>206</v>
      </c>
      <c r="K24" s="73" t="s">
        <v>206</v>
      </c>
      <c r="L24" s="73" t="s">
        <v>206</v>
      </c>
      <c r="M24" s="73" t="s">
        <v>206</v>
      </c>
      <c r="N24" s="73" t="s">
        <v>206</v>
      </c>
      <c r="O24" s="73" t="s">
        <v>206</v>
      </c>
      <c r="P24" s="73" t="s">
        <v>206</v>
      </c>
      <c r="Q24" s="73" t="s">
        <v>206</v>
      </c>
    </row>
    <row r="25" spans="1:17" ht="109.2" x14ac:dyDescent="0.3">
      <c r="A25" s="71"/>
      <c r="B25" s="69" t="s">
        <v>282</v>
      </c>
      <c r="C25" s="70" t="s">
        <v>204</v>
      </c>
      <c r="D25" s="71" t="s">
        <v>205</v>
      </c>
      <c r="E25" s="72"/>
      <c r="F25" s="72">
        <v>42856</v>
      </c>
      <c r="G25" s="73" t="s">
        <v>206</v>
      </c>
      <c r="H25" s="72">
        <v>42855</v>
      </c>
      <c r="I25" s="73" t="s">
        <v>206</v>
      </c>
      <c r="J25" s="73" t="s">
        <v>206</v>
      </c>
      <c r="K25" s="73" t="s">
        <v>206</v>
      </c>
      <c r="L25" s="73" t="s">
        <v>206</v>
      </c>
      <c r="M25" s="73" t="s">
        <v>206</v>
      </c>
      <c r="N25" s="73" t="s">
        <v>206</v>
      </c>
      <c r="O25" s="73" t="s">
        <v>206</v>
      </c>
      <c r="P25" s="73" t="s">
        <v>206</v>
      </c>
      <c r="Q25" s="73" t="s">
        <v>206</v>
      </c>
    </row>
    <row r="26" spans="1:17" ht="109.2" x14ac:dyDescent="0.3">
      <c r="A26" s="71"/>
      <c r="B26" s="69" t="s">
        <v>283</v>
      </c>
      <c r="C26" s="70" t="s">
        <v>204</v>
      </c>
      <c r="D26" s="71" t="s">
        <v>205</v>
      </c>
      <c r="E26" s="72"/>
      <c r="F26" s="72">
        <v>42901</v>
      </c>
      <c r="G26" s="73" t="s">
        <v>206</v>
      </c>
      <c r="H26" s="72">
        <v>42887</v>
      </c>
      <c r="I26" s="73" t="s">
        <v>206</v>
      </c>
      <c r="J26" s="73" t="s">
        <v>206</v>
      </c>
      <c r="K26" s="73" t="s">
        <v>206</v>
      </c>
      <c r="L26" s="73" t="s">
        <v>206</v>
      </c>
      <c r="M26" s="73" t="s">
        <v>206</v>
      </c>
      <c r="N26" s="73" t="s">
        <v>206</v>
      </c>
      <c r="O26" s="73" t="s">
        <v>206</v>
      </c>
      <c r="P26" s="73" t="s">
        <v>206</v>
      </c>
      <c r="Q26" s="73" t="s">
        <v>206</v>
      </c>
    </row>
    <row r="27" spans="1:17" ht="146.4" customHeight="1" x14ac:dyDescent="0.3">
      <c r="A27" s="68" t="s">
        <v>64</v>
      </c>
      <c r="B27" s="69" t="s">
        <v>218</v>
      </c>
      <c r="C27" s="70" t="s">
        <v>204</v>
      </c>
      <c r="D27" s="71" t="s">
        <v>219</v>
      </c>
      <c r="E27" s="72">
        <v>42736</v>
      </c>
      <c r="F27" s="72">
        <v>43100</v>
      </c>
      <c r="G27" s="72">
        <v>42736</v>
      </c>
      <c r="H27" s="72" t="s">
        <v>206</v>
      </c>
      <c r="I27" s="83">
        <v>699</v>
      </c>
      <c r="J27" s="83">
        <v>633.4</v>
      </c>
      <c r="K27" s="83">
        <v>1572.8</v>
      </c>
      <c r="L27" s="83">
        <v>2248.2999999999997</v>
      </c>
      <c r="M27" s="83">
        <v>1747.5</v>
      </c>
      <c r="N27" s="83"/>
      <c r="O27" s="83">
        <v>1805.6</v>
      </c>
      <c r="P27" s="83"/>
      <c r="Q27" s="83" t="s">
        <v>206</v>
      </c>
    </row>
    <row r="28" spans="1:17" ht="146.4" customHeight="1" x14ac:dyDescent="0.3">
      <c r="A28" s="68"/>
      <c r="B28" s="69" t="s">
        <v>284</v>
      </c>
      <c r="C28" s="70" t="s">
        <v>204</v>
      </c>
      <c r="D28" s="71" t="s">
        <v>219</v>
      </c>
      <c r="E28" s="72"/>
      <c r="F28" s="72">
        <v>42887</v>
      </c>
      <c r="G28" s="72"/>
      <c r="H28" s="72">
        <v>42887</v>
      </c>
      <c r="I28" s="83"/>
      <c r="J28" s="83"/>
      <c r="K28" s="83"/>
      <c r="L28" s="83"/>
      <c r="M28" s="83"/>
      <c r="N28" s="83"/>
      <c r="O28" s="83"/>
      <c r="P28" s="83"/>
      <c r="Q28" s="83"/>
    </row>
    <row r="29" spans="1:17" ht="124.8" x14ac:dyDescent="0.3">
      <c r="A29" s="68"/>
      <c r="B29" s="69" t="s">
        <v>220</v>
      </c>
      <c r="C29" s="70" t="s">
        <v>204</v>
      </c>
      <c r="D29" s="71" t="s">
        <v>219</v>
      </c>
      <c r="E29" s="72"/>
      <c r="F29" s="72">
        <v>42826</v>
      </c>
      <c r="G29" s="72"/>
      <c r="H29" s="72">
        <v>42826</v>
      </c>
      <c r="I29" s="83" t="s">
        <v>206</v>
      </c>
      <c r="J29" s="83" t="s">
        <v>206</v>
      </c>
      <c r="K29" s="83" t="s">
        <v>206</v>
      </c>
      <c r="L29" s="83" t="s">
        <v>206</v>
      </c>
      <c r="M29" s="83" t="s">
        <v>206</v>
      </c>
      <c r="N29" s="83" t="s">
        <v>206</v>
      </c>
      <c r="O29" s="83" t="s">
        <v>206</v>
      </c>
      <c r="P29" s="83" t="s">
        <v>206</v>
      </c>
      <c r="Q29" s="83" t="s">
        <v>206</v>
      </c>
    </row>
    <row r="30" spans="1:17" ht="187.2" x14ac:dyDescent="0.3">
      <c r="A30" s="68" t="s">
        <v>66</v>
      </c>
      <c r="B30" s="69" t="s">
        <v>221</v>
      </c>
      <c r="C30" s="70" t="s">
        <v>204</v>
      </c>
      <c r="D30" s="71" t="s">
        <v>219</v>
      </c>
      <c r="E30" s="72">
        <v>42736</v>
      </c>
      <c r="F30" s="72">
        <v>43100</v>
      </c>
      <c r="G30" s="72">
        <v>42736</v>
      </c>
      <c r="H30" s="72" t="s">
        <v>206</v>
      </c>
      <c r="I30" s="83">
        <v>1017.8</v>
      </c>
      <c r="J30" s="83">
        <v>439</v>
      </c>
      <c r="K30" s="83">
        <v>6363.4</v>
      </c>
      <c r="L30" s="83">
        <v>5614.1</v>
      </c>
      <c r="M30" s="83">
        <v>7919.8</v>
      </c>
      <c r="N30" s="83"/>
      <c r="O30" s="83">
        <v>3303.7</v>
      </c>
      <c r="P30" s="83"/>
      <c r="Q30" s="83" t="s">
        <v>206</v>
      </c>
    </row>
    <row r="31" spans="1:17" ht="158.4" customHeight="1" x14ac:dyDescent="0.3">
      <c r="A31" s="68"/>
      <c r="B31" s="69" t="s">
        <v>285</v>
      </c>
      <c r="C31" s="70" t="s">
        <v>204</v>
      </c>
      <c r="D31" s="71" t="s">
        <v>219</v>
      </c>
      <c r="E31" s="72"/>
      <c r="F31" s="72">
        <v>42887</v>
      </c>
      <c r="G31" s="72"/>
      <c r="H31" s="72">
        <v>42887</v>
      </c>
      <c r="I31" s="83"/>
      <c r="J31" s="83"/>
      <c r="K31" s="83"/>
      <c r="L31" s="83"/>
      <c r="M31" s="83"/>
      <c r="N31" s="83"/>
      <c r="O31" s="83"/>
      <c r="P31" s="83"/>
      <c r="Q31" s="83"/>
    </row>
    <row r="32" spans="1:17" ht="157.19999999999999" customHeight="1" x14ac:dyDescent="0.3">
      <c r="A32" s="68"/>
      <c r="B32" s="69" t="s">
        <v>222</v>
      </c>
      <c r="C32" s="70" t="s">
        <v>204</v>
      </c>
      <c r="D32" s="71" t="s">
        <v>219</v>
      </c>
      <c r="E32" s="72"/>
      <c r="F32" s="72">
        <v>42826</v>
      </c>
      <c r="G32" s="72"/>
      <c r="H32" s="72">
        <v>42826</v>
      </c>
      <c r="I32" s="83" t="s">
        <v>206</v>
      </c>
      <c r="J32" s="83" t="s">
        <v>206</v>
      </c>
      <c r="K32" s="83" t="s">
        <v>206</v>
      </c>
      <c r="L32" s="83" t="s">
        <v>206</v>
      </c>
      <c r="M32" s="83" t="s">
        <v>206</v>
      </c>
      <c r="N32" s="83" t="s">
        <v>206</v>
      </c>
      <c r="O32" s="83" t="s">
        <v>206</v>
      </c>
      <c r="P32" s="83" t="s">
        <v>206</v>
      </c>
      <c r="Q32" s="83" t="s">
        <v>206</v>
      </c>
    </row>
    <row r="33" spans="1:18" ht="409.2" customHeight="1" x14ac:dyDescent="0.3">
      <c r="A33" s="68" t="s">
        <v>223</v>
      </c>
      <c r="B33" s="69" t="s">
        <v>224</v>
      </c>
      <c r="C33" s="70" t="s">
        <v>204</v>
      </c>
      <c r="D33" s="71" t="s">
        <v>219</v>
      </c>
      <c r="E33" s="72">
        <v>42736</v>
      </c>
      <c r="F33" s="72">
        <v>43100</v>
      </c>
      <c r="G33" s="72">
        <v>42736</v>
      </c>
      <c r="H33" s="72" t="s">
        <v>206</v>
      </c>
      <c r="I33" s="83">
        <v>1922.5</v>
      </c>
      <c r="J33" s="83">
        <v>712.8</v>
      </c>
      <c r="K33" s="83">
        <v>5059.3</v>
      </c>
      <c r="L33" s="83">
        <v>6057.3</v>
      </c>
      <c r="M33" s="83">
        <v>5059.3</v>
      </c>
      <c r="N33" s="83"/>
      <c r="O33" s="83">
        <v>8195.9</v>
      </c>
      <c r="P33" s="83"/>
      <c r="Q33" s="83" t="s">
        <v>206</v>
      </c>
    </row>
    <row r="34" spans="1:18" ht="179.25" customHeight="1" x14ac:dyDescent="0.3">
      <c r="A34" s="68"/>
      <c r="B34" s="69" t="s">
        <v>225</v>
      </c>
      <c r="C34" s="70" t="s">
        <v>204</v>
      </c>
      <c r="D34" s="71" t="s">
        <v>219</v>
      </c>
      <c r="E34" s="72"/>
      <c r="F34" s="72">
        <v>42826</v>
      </c>
      <c r="G34" s="72"/>
      <c r="H34" s="72">
        <v>42826</v>
      </c>
      <c r="I34" s="73" t="s">
        <v>206</v>
      </c>
      <c r="J34" s="73" t="s">
        <v>206</v>
      </c>
      <c r="K34" s="73" t="s">
        <v>206</v>
      </c>
      <c r="L34" s="73" t="s">
        <v>206</v>
      </c>
      <c r="M34" s="73" t="s">
        <v>206</v>
      </c>
      <c r="N34" s="73" t="s">
        <v>206</v>
      </c>
      <c r="O34" s="73" t="s">
        <v>206</v>
      </c>
      <c r="P34" s="73" t="s">
        <v>206</v>
      </c>
      <c r="Q34" s="73" t="s">
        <v>206</v>
      </c>
    </row>
    <row r="35" spans="1:18" ht="196.8" customHeight="1" x14ac:dyDescent="0.3">
      <c r="A35" s="68" t="s">
        <v>72</v>
      </c>
      <c r="B35" s="69" t="s">
        <v>226</v>
      </c>
      <c r="C35" s="70" t="s">
        <v>204</v>
      </c>
      <c r="D35" s="71" t="s">
        <v>219</v>
      </c>
      <c r="E35" s="72">
        <v>42736</v>
      </c>
      <c r="F35" s="72">
        <v>43100</v>
      </c>
      <c r="G35" s="72">
        <v>42736</v>
      </c>
      <c r="H35" s="72" t="s">
        <v>206</v>
      </c>
      <c r="I35" s="73">
        <v>0</v>
      </c>
      <c r="J35" s="70">
        <v>0</v>
      </c>
      <c r="K35" s="70">
        <v>200</v>
      </c>
      <c r="L35" s="70">
        <v>0</v>
      </c>
      <c r="M35" s="70">
        <v>200</v>
      </c>
      <c r="N35" s="70"/>
      <c r="O35" s="70">
        <v>1344.6</v>
      </c>
      <c r="P35" s="70"/>
      <c r="Q35" s="64"/>
      <c r="R35" s="61"/>
    </row>
    <row r="36" spans="1:18" ht="124.8" x14ac:dyDescent="0.3">
      <c r="A36" s="68"/>
      <c r="B36" s="69" t="s">
        <v>227</v>
      </c>
      <c r="C36" s="70" t="s">
        <v>204</v>
      </c>
      <c r="D36" s="71" t="s">
        <v>219</v>
      </c>
      <c r="E36" s="72"/>
      <c r="F36" s="72">
        <v>42795</v>
      </c>
      <c r="G36" s="72"/>
      <c r="H36" s="72">
        <v>42826</v>
      </c>
      <c r="I36" s="73" t="s">
        <v>206</v>
      </c>
      <c r="J36" s="73" t="s">
        <v>206</v>
      </c>
      <c r="K36" s="73" t="s">
        <v>206</v>
      </c>
      <c r="L36" s="73" t="s">
        <v>206</v>
      </c>
      <c r="M36" s="73" t="s">
        <v>206</v>
      </c>
      <c r="N36" s="73" t="s">
        <v>206</v>
      </c>
      <c r="O36" s="73" t="s">
        <v>206</v>
      </c>
      <c r="P36" s="73" t="s">
        <v>206</v>
      </c>
      <c r="Q36" s="73" t="s">
        <v>206</v>
      </c>
    </row>
    <row r="37" spans="1:18" ht="93.6" x14ac:dyDescent="0.3">
      <c r="A37" s="68" t="s">
        <v>121</v>
      </c>
      <c r="B37" s="69" t="s">
        <v>228</v>
      </c>
      <c r="C37" s="70" t="s">
        <v>204</v>
      </c>
      <c r="D37" s="71" t="s">
        <v>229</v>
      </c>
      <c r="E37" s="72">
        <v>42736</v>
      </c>
      <c r="F37" s="72">
        <v>43100</v>
      </c>
      <c r="G37" s="72">
        <v>42736</v>
      </c>
      <c r="H37" s="72" t="s">
        <v>206</v>
      </c>
      <c r="I37" s="73" t="s">
        <v>206</v>
      </c>
      <c r="J37" s="73" t="s">
        <v>206</v>
      </c>
      <c r="K37" s="73" t="s">
        <v>206</v>
      </c>
      <c r="L37" s="73" t="s">
        <v>206</v>
      </c>
      <c r="M37" s="73" t="s">
        <v>206</v>
      </c>
      <c r="N37" s="73" t="s">
        <v>206</v>
      </c>
      <c r="O37" s="73" t="s">
        <v>206</v>
      </c>
      <c r="P37" s="73" t="s">
        <v>206</v>
      </c>
      <c r="Q37" s="73" t="s">
        <v>206</v>
      </c>
    </row>
    <row r="38" spans="1:18" ht="124.8" x14ac:dyDescent="0.3">
      <c r="A38" s="68" t="s">
        <v>74</v>
      </c>
      <c r="B38" s="69" t="s">
        <v>230</v>
      </c>
      <c r="C38" s="70" t="s">
        <v>204</v>
      </c>
      <c r="D38" s="71" t="s">
        <v>205</v>
      </c>
      <c r="E38" s="72">
        <v>42736</v>
      </c>
      <c r="F38" s="72">
        <v>43100</v>
      </c>
      <c r="G38" s="72">
        <v>42736</v>
      </c>
      <c r="H38" s="72" t="s">
        <v>206</v>
      </c>
      <c r="I38" s="73">
        <v>316.39999999999998</v>
      </c>
      <c r="J38" s="70">
        <v>162.69999999999999</v>
      </c>
      <c r="K38" s="70">
        <v>349.7</v>
      </c>
      <c r="L38" s="70">
        <v>599.59999999999991</v>
      </c>
      <c r="M38" s="70">
        <v>333</v>
      </c>
      <c r="N38" s="70"/>
      <c r="O38" s="70">
        <v>665.9</v>
      </c>
      <c r="P38" s="70"/>
      <c r="Q38" s="70" t="s">
        <v>206</v>
      </c>
    </row>
    <row r="39" spans="1:18" ht="109.2" x14ac:dyDescent="0.3">
      <c r="A39" s="68" t="s">
        <v>76</v>
      </c>
      <c r="B39" s="69" t="s">
        <v>231</v>
      </c>
      <c r="C39" s="70" t="s">
        <v>204</v>
      </c>
      <c r="D39" s="71" t="s">
        <v>205</v>
      </c>
      <c r="E39" s="72">
        <v>42736</v>
      </c>
      <c r="F39" s="72">
        <v>43100</v>
      </c>
      <c r="G39" s="72">
        <v>42736</v>
      </c>
      <c r="H39" s="72" t="s">
        <v>206</v>
      </c>
      <c r="I39" s="73">
        <v>138.69999999999999</v>
      </c>
      <c r="J39" s="70">
        <v>107.2</v>
      </c>
      <c r="K39" s="70">
        <v>153.30000000000001</v>
      </c>
      <c r="L39" s="70">
        <v>217.90000000000003</v>
      </c>
      <c r="M39" s="70">
        <v>146</v>
      </c>
      <c r="N39" s="70"/>
      <c r="O39" s="70">
        <v>292</v>
      </c>
      <c r="P39" s="70"/>
      <c r="Q39" s="70" t="s">
        <v>206</v>
      </c>
    </row>
    <row r="40" spans="1:18" ht="140.4" x14ac:dyDescent="0.3">
      <c r="A40" s="68"/>
      <c r="B40" s="69" t="s">
        <v>286</v>
      </c>
      <c r="C40" s="70" t="s">
        <v>204</v>
      </c>
      <c r="D40" s="71" t="s">
        <v>205</v>
      </c>
      <c r="E40" s="72"/>
      <c r="F40" s="72">
        <v>42855</v>
      </c>
      <c r="G40" s="72" t="s">
        <v>206</v>
      </c>
      <c r="H40" s="72">
        <v>42845</v>
      </c>
      <c r="I40" s="73" t="s">
        <v>206</v>
      </c>
      <c r="J40" s="70" t="s">
        <v>206</v>
      </c>
      <c r="K40" s="70" t="s">
        <v>206</v>
      </c>
      <c r="L40" s="70" t="s">
        <v>206</v>
      </c>
      <c r="M40" s="70" t="s">
        <v>206</v>
      </c>
      <c r="N40" s="70" t="s">
        <v>206</v>
      </c>
      <c r="O40" s="70" t="s">
        <v>206</v>
      </c>
      <c r="P40" s="70" t="s">
        <v>206</v>
      </c>
      <c r="Q40" s="70" t="s">
        <v>206</v>
      </c>
    </row>
    <row r="41" spans="1:18" ht="109.2" x14ac:dyDescent="0.3">
      <c r="A41" s="68" t="s">
        <v>78</v>
      </c>
      <c r="B41" s="69" t="s">
        <v>232</v>
      </c>
      <c r="C41" s="70" t="s">
        <v>204</v>
      </c>
      <c r="D41" s="71" t="s">
        <v>205</v>
      </c>
      <c r="E41" s="72">
        <v>42736</v>
      </c>
      <c r="F41" s="72">
        <v>43100</v>
      </c>
      <c r="G41" s="72">
        <v>42736</v>
      </c>
      <c r="H41" s="72" t="s">
        <v>206</v>
      </c>
      <c r="I41" s="73">
        <v>0</v>
      </c>
      <c r="J41" s="70">
        <v>23.7</v>
      </c>
      <c r="K41" s="70">
        <v>137.30000000000001</v>
      </c>
      <c r="L41" s="70">
        <v>82.5</v>
      </c>
      <c r="M41" s="70">
        <v>132</v>
      </c>
      <c r="N41" s="70"/>
      <c r="O41" s="70">
        <v>0</v>
      </c>
      <c r="P41" s="70"/>
      <c r="Q41" s="70" t="s">
        <v>206</v>
      </c>
    </row>
    <row r="42" spans="1:18" ht="156" x14ac:dyDescent="0.3">
      <c r="A42" s="68"/>
      <c r="B42" s="69" t="s">
        <v>233</v>
      </c>
      <c r="C42" s="70" t="s">
        <v>204</v>
      </c>
      <c r="D42" s="71" t="s">
        <v>205</v>
      </c>
      <c r="E42" s="72"/>
      <c r="F42" s="72">
        <v>42824</v>
      </c>
      <c r="G42" s="72"/>
      <c r="H42" s="72">
        <v>42821</v>
      </c>
      <c r="I42" s="73" t="s">
        <v>206</v>
      </c>
      <c r="J42" s="70" t="s">
        <v>206</v>
      </c>
      <c r="K42" s="70" t="s">
        <v>206</v>
      </c>
      <c r="L42" s="70" t="s">
        <v>206</v>
      </c>
      <c r="M42" s="70" t="s">
        <v>206</v>
      </c>
      <c r="N42" s="70" t="s">
        <v>206</v>
      </c>
      <c r="O42" s="70" t="s">
        <v>206</v>
      </c>
      <c r="P42" s="70" t="s">
        <v>206</v>
      </c>
      <c r="Q42" s="70" t="s">
        <v>206</v>
      </c>
    </row>
    <row r="43" spans="1:18" ht="109.2" x14ac:dyDescent="0.3">
      <c r="A43" s="68" t="s">
        <v>80</v>
      </c>
      <c r="B43" s="69" t="s">
        <v>234</v>
      </c>
      <c r="C43" s="70" t="s">
        <v>204</v>
      </c>
      <c r="D43" s="71" t="s">
        <v>205</v>
      </c>
      <c r="E43" s="72">
        <v>42736</v>
      </c>
      <c r="F43" s="72">
        <v>43100</v>
      </c>
      <c r="G43" s="72">
        <v>42736</v>
      </c>
      <c r="H43" s="72" t="s">
        <v>206</v>
      </c>
      <c r="I43" s="73">
        <v>8046</v>
      </c>
      <c r="J43" s="70">
        <v>2012.4</v>
      </c>
      <c r="K43" s="70">
        <v>10728</v>
      </c>
      <c r="L43" s="70">
        <v>14516.500000000002</v>
      </c>
      <c r="M43" s="70">
        <v>12873.6</v>
      </c>
      <c r="N43" s="70"/>
      <c r="O43" s="70">
        <v>21992.400000000001</v>
      </c>
      <c r="P43" s="70"/>
      <c r="Q43" s="70" t="s">
        <v>206</v>
      </c>
    </row>
    <row r="44" spans="1:18" ht="187.2" x14ac:dyDescent="0.3">
      <c r="A44" s="71"/>
      <c r="B44" s="69" t="s">
        <v>235</v>
      </c>
      <c r="C44" s="70" t="s">
        <v>204</v>
      </c>
      <c r="D44" s="71" t="s">
        <v>205</v>
      </c>
      <c r="E44" s="70"/>
      <c r="F44" s="72">
        <v>42794</v>
      </c>
      <c r="G44" s="72"/>
      <c r="H44" s="72">
        <v>42783</v>
      </c>
      <c r="I44" s="73" t="s">
        <v>206</v>
      </c>
      <c r="J44" s="73" t="s">
        <v>206</v>
      </c>
      <c r="K44" s="73" t="s">
        <v>206</v>
      </c>
      <c r="L44" s="73" t="s">
        <v>206</v>
      </c>
      <c r="M44" s="73" t="s">
        <v>206</v>
      </c>
      <c r="N44" s="73" t="s">
        <v>206</v>
      </c>
      <c r="O44" s="73" t="s">
        <v>206</v>
      </c>
      <c r="P44" s="73" t="s">
        <v>206</v>
      </c>
      <c r="Q44" s="73" t="s">
        <v>206</v>
      </c>
    </row>
    <row r="45" spans="1:18" ht="109.2" x14ac:dyDescent="0.3">
      <c r="A45" s="68" t="s">
        <v>82</v>
      </c>
      <c r="B45" s="69" t="s">
        <v>236</v>
      </c>
      <c r="C45" s="70" t="s">
        <v>204</v>
      </c>
      <c r="D45" s="71" t="s">
        <v>205</v>
      </c>
      <c r="E45" s="72">
        <v>42736</v>
      </c>
      <c r="F45" s="72">
        <v>43100</v>
      </c>
      <c r="G45" s="72">
        <v>42736</v>
      </c>
      <c r="H45" s="72" t="s">
        <v>206</v>
      </c>
      <c r="I45" s="73">
        <v>0</v>
      </c>
      <c r="J45" s="70">
        <v>76.5</v>
      </c>
      <c r="K45" s="70">
        <v>2155.9</v>
      </c>
      <c r="L45" s="70">
        <v>812.6</v>
      </c>
      <c r="M45" s="70">
        <v>0</v>
      </c>
      <c r="N45" s="70">
        <v>0</v>
      </c>
      <c r="O45" s="70">
        <v>0</v>
      </c>
      <c r="P45" s="70">
        <v>0</v>
      </c>
      <c r="Q45" s="70" t="s">
        <v>206</v>
      </c>
    </row>
    <row r="46" spans="1:18" ht="171.6" x14ac:dyDescent="0.3">
      <c r="A46" s="71"/>
      <c r="B46" s="69" t="s">
        <v>237</v>
      </c>
      <c r="C46" s="70" t="s">
        <v>204</v>
      </c>
      <c r="D46" s="71" t="s">
        <v>205</v>
      </c>
      <c r="E46" s="72"/>
      <c r="F46" s="72">
        <v>42794</v>
      </c>
      <c r="G46" s="72"/>
      <c r="H46" s="72">
        <v>42783</v>
      </c>
      <c r="I46" s="73" t="s">
        <v>206</v>
      </c>
      <c r="J46" s="73" t="s">
        <v>206</v>
      </c>
      <c r="K46" s="73" t="s">
        <v>206</v>
      </c>
      <c r="L46" s="73" t="s">
        <v>206</v>
      </c>
      <c r="M46" s="73" t="s">
        <v>206</v>
      </c>
      <c r="N46" s="73" t="s">
        <v>206</v>
      </c>
      <c r="O46" s="73" t="s">
        <v>206</v>
      </c>
      <c r="P46" s="73" t="s">
        <v>206</v>
      </c>
      <c r="Q46" s="73" t="s">
        <v>206</v>
      </c>
    </row>
    <row r="47" spans="1:18" ht="171.6" x14ac:dyDescent="0.3">
      <c r="A47" s="68" t="s">
        <v>84</v>
      </c>
      <c r="B47" s="69" t="s">
        <v>238</v>
      </c>
      <c r="C47" s="70" t="s">
        <v>204</v>
      </c>
      <c r="D47" s="71" t="s">
        <v>205</v>
      </c>
      <c r="E47" s="72">
        <v>42736</v>
      </c>
      <c r="F47" s="72">
        <v>43100</v>
      </c>
      <c r="G47" s="72">
        <v>42736</v>
      </c>
      <c r="H47" s="72" t="s">
        <v>206</v>
      </c>
      <c r="I47" s="73">
        <v>0</v>
      </c>
      <c r="J47" s="70">
        <v>94</v>
      </c>
      <c r="K47" s="70">
        <v>0</v>
      </c>
      <c r="L47" s="70">
        <v>516.20000000000005</v>
      </c>
      <c r="M47" s="70">
        <v>900</v>
      </c>
      <c r="N47" s="70">
        <v>0</v>
      </c>
      <c r="O47" s="70">
        <v>900</v>
      </c>
      <c r="P47" s="70">
        <v>0</v>
      </c>
      <c r="Q47" s="70" t="s">
        <v>206</v>
      </c>
    </row>
    <row r="48" spans="1:18" ht="234" x14ac:dyDescent="0.3">
      <c r="A48" s="71"/>
      <c r="B48" s="69" t="s">
        <v>239</v>
      </c>
      <c r="C48" s="70" t="s">
        <v>204</v>
      </c>
      <c r="D48" s="71" t="s">
        <v>205</v>
      </c>
      <c r="E48" s="72"/>
      <c r="F48" s="72">
        <v>42794</v>
      </c>
      <c r="G48" s="72"/>
      <c r="H48" s="72">
        <v>42783</v>
      </c>
      <c r="I48" s="73" t="s">
        <v>206</v>
      </c>
      <c r="J48" s="73" t="s">
        <v>206</v>
      </c>
      <c r="K48" s="73" t="s">
        <v>206</v>
      </c>
      <c r="L48" s="73" t="s">
        <v>206</v>
      </c>
      <c r="M48" s="73" t="s">
        <v>206</v>
      </c>
      <c r="N48" s="73" t="s">
        <v>206</v>
      </c>
      <c r="O48" s="73" t="s">
        <v>206</v>
      </c>
      <c r="P48" s="73" t="s">
        <v>206</v>
      </c>
      <c r="Q48" s="73" t="s">
        <v>206</v>
      </c>
    </row>
    <row r="49" spans="1:20" ht="140.4" x14ac:dyDescent="0.3">
      <c r="A49" s="68" t="s">
        <v>240</v>
      </c>
      <c r="B49" s="69" t="s">
        <v>241</v>
      </c>
      <c r="C49" s="70" t="s">
        <v>204</v>
      </c>
      <c r="D49" s="69" t="s">
        <v>242</v>
      </c>
      <c r="E49" s="72">
        <v>42736</v>
      </c>
      <c r="F49" s="72">
        <v>43100</v>
      </c>
      <c r="G49" s="72">
        <v>42736</v>
      </c>
      <c r="H49" s="72" t="s">
        <v>206</v>
      </c>
      <c r="I49" s="83">
        <v>201693</v>
      </c>
      <c r="J49" s="84">
        <v>183107.4</v>
      </c>
      <c r="K49" s="83">
        <v>201693</v>
      </c>
      <c r="L49" s="83">
        <v>173194.4</v>
      </c>
      <c r="M49" s="83">
        <v>201693</v>
      </c>
      <c r="N49" s="83"/>
      <c r="O49" s="83">
        <v>201693</v>
      </c>
      <c r="P49" s="83"/>
      <c r="Q49" s="83" t="s">
        <v>206</v>
      </c>
    </row>
    <row r="50" spans="1:20" ht="109.2" x14ac:dyDescent="0.3">
      <c r="A50" s="68" t="s">
        <v>123</v>
      </c>
      <c r="B50" s="69" t="s">
        <v>243</v>
      </c>
      <c r="C50" s="70" t="s">
        <v>204</v>
      </c>
      <c r="D50" s="69" t="s">
        <v>244</v>
      </c>
      <c r="E50" s="72">
        <v>42736</v>
      </c>
      <c r="F50" s="72">
        <v>43100</v>
      </c>
      <c r="G50" s="72">
        <v>42736</v>
      </c>
      <c r="H50" s="72" t="s">
        <v>206</v>
      </c>
      <c r="I50" s="73" t="s">
        <v>206</v>
      </c>
      <c r="J50" s="73" t="s">
        <v>206</v>
      </c>
      <c r="K50" s="73" t="s">
        <v>206</v>
      </c>
      <c r="L50" s="73" t="s">
        <v>206</v>
      </c>
      <c r="M50" s="73" t="s">
        <v>206</v>
      </c>
      <c r="N50" s="73" t="s">
        <v>206</v>
      </c>
      <c r="O50" s="73" t="s">
        <v>206</v>
      </c>
      <c r="P50" s="73" t="s">
        <v>206</v>
      </c>
      <c r="Q50" s="73" t="s">
        <v>206</v>
      </c>
    </row>
    <row r="51" spans="1:20" ht="109.2" x14ac:dyDescent="0.3">
      <c r="A51" s="68" t="s">
        <v>125</v>
      </c>
      <c r="B51" s="69" t="s">
        <v>245</v>
      </c>
      <c r="C51" s="70" t="s">
        <v>204</v>
      </c>
      <c r="D51" s="69" t="s">
        <v>246</v>
      </c>
      <c r="E51" s="72">
        <v>42736</v>
      </c>
      <c r="F51" s="72">
        <v>43100</v>
      </c>
      <c r="G51" s="72">
        <v>42736</v>
      </c>
      <c r="H51" s="72" t="s">
        <v>206</v>
      </c>
      <c r="I51" s="73" t="s">
        <v>206</v>
      </c>
      <c r="J51" s="73" t="s">
        <v>206</v>
      </c>
      <c r="K51" s="73" t="s">
        <v>206</v>
      </c>
      <c r="L51" s="73" t="s">
        <v>206</v>
      </c>
      <c r="M51" s="73" t="s">
        <v>206</v>
      </c>
      <c r="N51" s="73" t="s">
        <v>206</v>
      </c>
      <c r="O51" s="73" t="s">
        <v>206</v>
      </c>
      <c r="P51" s="73" t="s">
        <v>206</v>
      </c>
      <c r="Q51" s="73" t="s">
        <v>206</v>
      </c>
    </row>
    <row r="52" spans="1:20" ht="109.2" x14ac:dyDescent="0.3">
      <c r="A52" s="71"/>
      <c r="B52" s="69" t="s">
        <v>287</v>
      </c>
      <c r="C52" s="70" t="s">
        <v>204</v>
      </c>
      <c r="D52" s="71" t="s">
        <v>246</v>
      </c>
      <c r="E52" s="72"/>
      <c r="F52" s="72">
        <v>42887</v>
      </c>
      <c r="G52" s="72"/>
      <c r="H52" s="72">
        <v>42887</v>
      </c>
      <c r="I52" s="73" t="s">
        <v>206</v>
      </c>
      <c r="J52" s="73" t="s">
        <v>206</v>
      </c>
      <c r="K52" s="73" t="s">
        <v>206</v>
      </c>
      <c r="L52" s="73" t="s">
        <v>206</v>
      </c>
      <c r="M52" s="73" t="s">
        <v>206</v>
      </c>
      <c r="N52" s="73" t="s">
        <v>206</v>
      </c>
      <c r="O52" s="73" t="s">
        <v>206</v>
      </c>
      <c r="P52" s="73" t="s">
        <v>206</v>
      </c>
      <c r="Q52" s="73" t="s">
        <v>206</v>
      </c>
    </row>
    <row r="53" spans="1:20" ht="109.2" x14ac:dyDescent="0.3">
      <c r="A53" s="68" t="s">
        <v>127</v>
      </c>
      <c r="B53" s="69" t="s">
        <v>247</v>
      </c>
      <c r="C53" s="70" t="s">
        <v>204</v>
      </c>
      <c r="D53" s="69" t="s">
        <v>246</v>
      </c>
      <c r="E53" s="72">
        <v>42736</v>
      </c>
      <c r="F53" s="72">
        <v>43100</v>
      </c>
      <c r="G53" s="72">
        <v>42736</v>
      </c>
      <c r="H53" s="72" t="s">
        <v>206</v>
      </c>
      <c r="I53" s="73" t="s">
        <v>206</v>
      </c>
      <c r="J53" s="73" t="s">
        <v>206</v>
      </c>
      <c r="K53" s="73" t="s">
        <v>206</v>
      </c>
      <c r="L53" s="73" t="s">
        <v>206</v>
      </c>
      <c r="M53" s="73" t="s">
        <v>206</v>
      </c>
      <c r="N53" s="73" t="s">
        <v>206</v>
      </c>
      <c r="O53" s="73" t="s">
        <v>206</v>
      </c>
      <c r="P53" s="73" t="s">
        <v>206</v>
      </c>
      <c r="Q53" s="73" t="s">
        <v>206</v>
      </c>
    </row>
    <row r="54" spans="1:20" ht="140.4" x14ac:dyDescent="0.3">
      <c r="A54" s="68" t="s">
        <v>96</v>
      </c>
      <c r="B54" s="69" t="s">
        <v>248</v>
      </c>
      <c r="C54" s="70" t="s">
        <v>204</v>
      </c>
      <c r="D54" s="69" t="s">
        <v>242</v>
      </c>
      <c r="E54" s="72">
        <v>42736</v>
      </c>
      <c r="F54" s="72">
        <v>43100</v>
      </c>
      <c r="G54" s="72">
        <v>42736</v>
      </c>
      <c r="H54" s="72" t="s">
        <v>206</v>
      </c>
      <c r="I54" s="84">
        <v>125142.5</v>
      </c>
      <c r="J54" s="83">
        <v>99303.8</v>
      </c>
      <c r="K54" s="84">
        <v>125142.5</v>
      </c>
      <c r="L54" s="84">
        <v>121115.09999999999</v>
      </c>
      <c r="M54" s="84">
        <v>125142.5</v>
      </c>
      <c r="N54" s="83"/>
      <c r="O54" s="84">
        <v>127762.1</v>
      </c>
      <c r="P54" s="84"/>
      <c r="Q54" s="83" t="s">
        <v>206</v>
      </c>
    </row>
    <row r="55" spans="1:20" s="66" customFormat="1" ht="31.2" x14ac:dyDescent="0.3">
      <c r="A55" s="61"/>
      <c r="B55" s="82" t="s">
        <v>164</v>
      </c>
      <c r="C55" s="62"/>
      <c r="D55" s="62"/>
      <c r="E55" s="63"/>
      <c r="F55" s="63"/>
      <c r="G55" s="63"/>
      <c r="H55" s="63"/>
      <c r="I55" s="64"/>
      <c r="J55" s="64"/>
      <c r="K55" s="64"/>
      <c r="L55" s="64"/>
      <c r="M55" s="64"/>
      <c r="N55" s="64"/>
      <c r="O55" s="65"/>
      <c r="P55" s="64"/>
      <c r="Q55" s="64"/>
      <c r="S55" s="67">
        <f t="shared" ref="S55:T55" si="1">I55+K55+M55+O55</f>
        <v>0</v>
      </c>
      <c r="T55" s="67">
        <f t="shared" si="1"/>
        <v>0</v>
      </c>
    </row>
    <row r="56" spans="1:20" ht="124.8" x14ac:dyDescent="0.3">
      <c r="A56" s="68" t="s">
        <v>50</v>
      </c>
      <c r="B56" s="69" t="s">
        <v>249</v>
      </c>
      <c r="C56" s="70" t="s">
        <v>204</v>
      </c>
      <c r="D56" s="69" t="s">
        <v>362</v>
      </c>
      <c r="E56" s="72">
        <v>42736</v>
      </c>
      <c r="F56" s="72">
        <v>43100</v>
      </c>
      <c r="G56" s="72">
        <v>42736</v>
      </c>
      <c r="H56" s="72" t="s">
        <v>206</v>
      </c>
      <c r="I56" s="73" t="s">
        <v>206</v>
      </c>
      <c r="J56" s="73" t="s">
        <v>206</v>
      </c>
      <c r="K56" s="73" t="s">
        <v>206</v>
      </c>
      <c r="L56" s="73" t="s">
        <v>206</v>
      </c>
      <c r="M56" s="73" t="s">
        <v>206</v>
      </c>
      <c r="N56" s="73" t="s">
        <v>206</v>
      </c>
      <c r="O56" s="73" t="s">
        <v>206</v>
      </c>
      <c r="P56" s="73" t="s">
        <v>206</v>
      </c>
      <c r="Q56" s="73" t="s">
        <v>206</v>
      </c>
    </row>
    <row r="57" spans="1:20" ht="187.2" x14ac:dyDescent="0.3">
      <c r="A57" s="68" t="s">
        <v>52</v>
      </c>
      <c r="B57" s="69" t="s">
        <v>250</v>
      </c>
      <c r="C57" s="70" t="s">
        <v>204</v>
      </c>
      <c r="D57" s="69" t="s">
        <v>362</v>
      </c>
      <c r="E57" s="72">
        <v>42736</v>
      </c>
      <c r="F57" s="72">
        <v>43100</v>
      </c>
      <c r="G57" s="72">
        <v>42736</v>
      </c>
      <c r="H57" s="72" t="s">
        <v>206</v>
      </c>
      <c r="I57" s="73" t="s">
        <v>206</v>
      </c>
      <c r="J57" s="73" t="s">
        <v>206</v>
      </c>
      <c r="K57" s="73" t="s">
        <v>206</v>
      </c>
      <c r="L57" s="73" t="s">
        <v>206</v>
      </c>
      <c r="M57" s="73" t="s">
        <v>206</v>
      </c>
      <c r="N57" s="73" t="s">
        <v>206</v>
      </c>
      <c r="O57" s="73" t="s">
        <v>206</v>
      </c>
      <c r="P57" s="73" t="s">
        <v>206</v>
      </c>
      <c r="Q57" s="73" t="s">
        <v>206</v>
      </c>
    </row>
    <row r="58" spans="1:20" ht="119.4" customHeight="1" x14ac:dyDescent="0.3">
      <c r="A58" s="68" t="s">
        <v>74</v>
      </c>
      <c r="B58" s="69" t="s">
        <v>251</v>
      </c>
      <c r="C58" s="70" t="s">
        <v>204</v>
      </c>
      <c r="D58" s="69" t="s">
        <v>361</v>
      </c>
      <c r="E58" s="72">
        <v>42736</v>
      </c>
      <c r="F58" s="72">
        <v>43100</v>
      </c>
      <c r="G58" s="72">
        <v>42736</v>
      </c>
      <c r="H58" s="72" t="s">
        <v>206</v>
      </c>
      <c r="I58" s="73" t="s">
        <v>206</v>
      </c>
      <c r="J58" s="73" t="s">
        <v>206</v>
      </c>
      <c r="K58" s="73" t="s">
        <v>206</v>
      </c>
      <c r="L58" s="73" t="s">
        <v>206</v>
      </c>
      <c r="M58" s="73" t="s">
        <v>206</v>
      </c>
      <c r="N58" s="73" t="s">
        <v>206</v>
      </c>
      <c r="O58" s="73" t="s">
        <v>206</v>
      </c>
      <c r="P58" s="73" t="s">
        <v>206</v>
      </c>
      <c r="Q58" s="73" t="s">
        <v>206</v>
      </c>
    </row>
    <row r="59" spans="1:20" ht="234" x14ac:dyDescent="0.3">
      <c r="A59" s="68" t="s">
        <v>76</v>
      </c>
      <c r="B59" s="69" t="s">
        <v>252</v>
      </c>
      <c r="C59" s="70" t="s">
        <v>204</v>
      </c>
      <c r="D59" s="69" t="s">
        <v>361</v>
      </c>
      <c r="E59" s="72">
        <v>42736</v>
      </c>
      <c r="F59" s="72">
        <v>43100</v>
      </c>
      <c r="G59" s="72">
        <v>42736</v>
      </c>
      <c r="H59" s="72" t="s">
        <v>206</v>
      </c>
      <c r="I59" s="73" t="s">
        <v>206</v>
      </c>
      <c r="J59" s="73" t="s">
        <v>206</v>
      </c>
      <c r="K59" s="73" t="s">
        <v>206</v>
      </c>
      <c r="L59" s="73" t="s">
        <v>206</v>
      </c>
      <c r="M59" s="73" t="s">
        <v>206</v>
      </c>
      <c r="N59" s="73" t="s">
        <v>206</v>
      </c>
      <c r="O59" s="73" t="s">
        <v>206</v>
      </c>
      <c r="P59" s="73" t="s">
        <v>206</v>
      </c>
      <c r="Q59" s="73" t="s">
        <v>206</v>
      </c>
    </row>
    <row r="60" spans="1:20" ht="140.4" x14ac:dyDescent="0.3">
      <c r="A60" s="68" t="s">
        <v>78</v>
      </c>
      <c r="B60" s="69" t="s">
        <v>253</v>
      </c>
      <c r="C60" s="70" t="s">
        <v>204</v>
      </c>
      <c r="D60" s="69" t="s">
        <v>361</v>
      </c>
      <c r="E60" s="72">
        <v>42736</v>
      </c>
      <c r="F60" s="72">
        <v>43100</v>
      </c>
      <c r="G60" s="72">
        <v>42736</v>
      </c>
      <c r="H60" s="72" t="s">
        <v>206</v>
      </c>
      <c r="I60" s="73" t="s">
        <v>206</v>
      </c>
      <c r="J60" s="73" t="s">
        <v>206</v>
      </c>
      <c r="K60" s="73" t="s">
        <v>206</v>
      </c>
      <c r="L60" s="73" t="s">
        <v>206</v>
      </c>
      <c r="M60" s="73" t="s">
        <v>206</v>
      </c>
      <c r="N60" s="73" t="s">
        <v>206</v>
      </c>
      <c r="O60" s="73" t="s">
        <v>206</v>
      </c>
      <c r="P60" s="73" t="s">
        <v>206</v>
      </c>
      <c r="Q60" s="73" t="s">
        <v>206</v>
      </c>
    </row>
    <row r="61" spans="1:20" ht="93.6" x14ac:dyDescent="0.3">
      <c r="A61" s="68" t="s">
        <v>80</v>
      </c>
      <c r="B61" s="69" t="s">
        <v>254</v>
      </c>
      <c r="C61" s="70" t="s">
        <v>204</v>
      </c>
      <c r="D61" s="69" t="s">
        <v>361</v>
      </c>
      <c r="E61" s="72">
        <v>42736</v>
      </c>
      <c r="F61" s="72">
        <v>43100</v>
      </c>
      <c r="G61" s="72">
        <v>42736</v>
      </c>
      <c r="H61" s="72" t="s">
        <v>206</v>
      </c>
      <c r="I61" s="73" t="s">
        <v>206</v>
      </c>
      <c r="J61" s="73" t="s">
        <v>206</v>
      </c>
      <c r="K61" s="73" t="s">
        <v>206</v>
      </c>
      <c r="L61" s="73" t="s">
        <v>206</v>
      </c>
      <c r="M61" s="73" t="s">
        <v>206</v>
      </c>
      <c r="N61" s="73" t="s">
        <v>206</v>
      </c>
      <c r="O61" s="73" t="s">
        <v>206</v>
      </c>
      <c r="P61" s="73" t="s">
        <v>206</v>
      </c>
      <c r="Q61" s="73" t="s">
        <v>206</v>
      </c>
    </row>
    <row r="62" spans="1:20" ht="93.6" x14ac:dyDescent="0.3">
      <c r="A62" s="71"/>
      <c r="B62" s="69" t="s">
        <v>255</v>
      </c>
      <c r="C62" s="70" t="s">
        <v>204</v>
      </c>
      <c r="D62" s="69" t="s">
        <v>361</v>
      </c>
      <c r="E62" s="70"/>
      <c r="F62" s="72" t="s">
        <v>288</v>
      </c>
      <c r="G62" s="72"/>
      <c r="H62" s="72" t="s">
        <v>347</v>
      </c>
      <c r="I62" s="73" t="s">
        <v>206</v>
      </c>
      <c r="J62" s="73" t="s">
        <v>206</v>
      </c>
      <c r="K62" s="73" t="s">
        <v>206</v>
      </c>
      <c r="L62" s="73" t="s">
        <v>206</v>
      </c>
      <c r="M62" s="73" t="s">
        <v>206</v>
      </c>
      <c r="N62" s="73" t="s">
        <v>206</v>
      </c>
      <c r="O62" s="73" t="s">
        <v>206</v>
      </c>
      <c r="P62" s="73" t="s">
        <v>206</v>
      </c>
      <c r="Q62" s="73" t="s">
        <v>206</v>
      </c>
    </row>
    <row r="63" spans="1:20" ht="109.2" x14ac:dyDescent="0.3">
      <c r="A63" s="68" t="s">
        <v>82</v>
      </c>
      <c r="B63" s="69" t="s">
        <v>256</v>
      </c>
      <c r="C63" s="70" t="s">
        <v>204</v>
      </c>
      <c r="D63" s="69" t="s">
        <v>361</v>
      </c>
      <c r="E63" s="72">
        <v>42736</v>
      </c>
      <c r="F63" s="72">
        <v>43100</v>
      </c>
      <c r="G63" s="72">
        <v>42736</v>
      </c>
      <c r="H63" s="72" t="s">
        <v>206</v>
      </c>
      <c r="I63" s="73" t="s">
        <v>206</v>
      </c>
      <c r="J63" s="73" t="s">
        <v>206</v>
      </c>
      <c r="K63" s="73" t="s">
        <v>206</v>
      </c>
      <c r="L63" s="73" t="s">
        <v>206</v>
      </c>
      <c r="M63" s="73" t="s">
        <v>206</v>
      </c>
      <c r="N63" s="73" t="s">
        <v>206</v>
      </c>
      <c r="O63" s="73" t="s">
        <v>206</v>
      </c>
      <c r="P63" s="73" t="s">
        <v>206</v>
      </c>
      <c r="Q63" s="73" t="s">
        <v>206</v>
      </c>
    </row>
    <row r="64" spans="1:20" ht="244.2" customHeight="1" x14ac:dyDescent="0.3">
      <c r="A64" s="68" t="s">
        <v>240</v>
      </c>
      <c r="B64" s="69" t="s">
        <v>257</v>
      </c>
      <c r="C64" s="70" t="s">
        <v>204</v>
      </c>
      <c r="D64" s="69" t="s">
        <v>361</v>
      </c>
      <c r="E64" s="72">
        <v>42736</v>
      </c>
      <c r="F64" s="72">
        <v>43100</v>
      </c>
      <c r="G64" s="72">
        <v>42736</v>
      </c>
      <c r="H64" s="72" t="s">
        <v>206</v>
      </c>
      <c r="I64" s="73" t="s">
        <v>206</v>
      </c>
      <c r="J64" s="73" t="s">
        <v>206</v>
      </c>
      <c r="K64" s="73" t="s">
        <v>206</v>
      </c>
      <c r="L64" s="73" t="s">
        <v>206</v>
      </c>
      <c r="M64" s="73" t="s">
        <v>206</v>
      </c>
      <c r="N64" s="73" t="s">
        <v>206</v>
      </c>
      <c r="O64" s="73" t="s">
        <v>206</v>
      </c>
      <c r="P64" s="73" t="s">
        <v>206</v>
      </c>
      <c r="Q64" s="73" t="s">
        <v>206</v>
      </c>
    </row>
    <row r="65" spans="1:25" ht="111.6" customHeight="1" x14ac:dyDescent="0.3">
      <c r="A65" s="68" t="s">
        <v>108</v>
      </c>
      <c r="B65" s="69" t="s">
        <v>258</v>
      </c>
      <c r="C65" s="70" t="s">
        <v>204</v>
      </c>
      <c r="D65" s="69" t="s">
        <v>361</v>
      </c>
      <c r="E65" s="72">
        <v>42736</v>
      </c>
      <c r="F65" s="72">
        <v>43100</v>
      </c>
      <c r="G65" s="72">
        <v>42736</v>
      </c>
      <c r="H65" s="72" t="s">
        <v>206</v>
      </c>
      <c r="I65" s="73" t="s">
        <v>206</v>
      </c>
      <c r="J65" s="73" t="s">
        <v>206</v>
      </c>
      <c r="K65" s="73" t="s">
        <v>206</v>
      </c>
      <c r="L65" s="73" t="s">
        <v>206</v>
      </c>
      <c r="M65" s="73" t="s">
        <v>206</v>
      </c>
      <c r="N65" s="73" t="s">
        <v>206</v>
      </c>
      <c r="O65" s="73" t="s">
        <v>206</v>
      </c>
      <c r="P65" s="73" t="s">
        <v>206</v>
      </c>
      <c r="Q65" s="73" t="s">
        <v>206</v>
      </c>
    </row>
    <row r="66" spans="1:25" ht="93.6" x14ac:dyDescent="0.3">
      <c r="A66" s="68" t="s">
        <v>123</v>
      </c>
      <c r="B66" s="69" t="s">
        <v>259</v>
      </c>
      <c r="C66" s="70" t="s">
        <v>204</v>
      </c>
      <c r="D66" s="69" t="s">
        <v>361</v>
      </c>
      <c r="E66" s="72">
        <v>42736</v>
      </c>
      <c r="F66" s="72">
        <v>43100</v>
      </c>
      <c r="G66" s="72">
        <v>42736</v>
      </c>
      <c r="H66" s="72" t="s">
        <v>206</v>
      </c>
      <c r="I66" s="73" t="s">
        <v>206</v>
      </c>
      <c r="J66" s="73" t="s">
        <v>206</v>
      </c>
      <c r="K66" s="73" t="s">
        <v>206</v>
      </c>
      <c r="L66" s="73" t="s">
        <v>206</v>
      </c>
      <c r="M66" s="73" t="s">
        <v>206</v>
      </c>
      <c r="N66" s="73" t="s">
        <v>206</v>
      </c>
      <c r="O66" s="73" t="s">
        <v>206</v>
      </c>
      <c r="P66" s="73" t="s">
        <v>206</v>
      </c>
      <c r="Q66" s="73" t="s">
        <v>206</v>
      </c>
    </row>
    <row r="67" spans="1:25" ht="91.2" customHeight="1" x14ac:dyDescent="0.3">
      <c r="A67" s="68" t="s">
        <v>260</v>
      </c>
      <c r="B67" s="69" t="s">
        <v>261</v>
      </c>
      <c r="C67" s="70" t="s">
        <v>204</v>
      </c>
      <c r="D67" s="69" t="s">
        <v>361</v>
      </c>
      <c r="E67" s="72">
        <v>42736</v>
      </c>
      <c r="F67" s="72">
        <v>43100</v>
      </c>
      <c r="G67" s="72">
        <v>42736</v>
      </c>
      <c r="H67" s="72" t="s">
        <v>206</v>
      </c>
      <c r="I67" s="73" t="s">
        <v>206</v>
      </c>
      <c r="J67" s="73" t="s">
        <v>206</v>
      </c>
      <c r="K67" s="73" t="s">
        <v>206</v>
      </c>
      <c r="L67" s="73" t="s">
        <v>206</v>
      </c>
      <c r="M67" s="73" t="s">
        <v>206</v>
      </c>
      <c r="N67" s="73" t="s">
        <v>206</v>
      </c>
      <c r="O67" s="73" t="s">
        <v>206</v>
      </c>
      <c r="P67" s="73" t="s">
        <v>206</v>
      </c>
      <c r="Q67" s="73" t="s">
        <v>206</v>
      </c>
    </row>
    <row r="68" spans="1:25" ht="93.6" x14ac:dyDescent="0.3">
      <c r="A68" s="76"/>
      <c r="B68" s="69" t="s">
        <v>262</v>
      </c>
      <c r="C68" s="70" t="s">
        <v>204</v>
      </c>
      <c r="D68" s="69" t="s">
        <v>361</v>
      </c>
      <c r="E68" s="72"/>
      <c r="F68" s="72" t="s">
        <v>288</v>
      </c>
      <c r="G68" s="70"/>
      <c r="H68" s="72" t="s">
        <v>348</v>
      </c>
      <c r="I68" s="73" t="s">
        <v>206</v>
      </c>
      <c r="J68" s="73" t="s">
        <v>206</v>
      </c>
      <c r="K68" s="73" t="s">
        <v>206</v>
      </c>
      <c r="L68" s="73" t="s">
        <v>206</v>
      </c>
      <c r="M68" s="73" t="s">
        <v>206</v>
      </c>
      <c r="N68" s="73" t="s">
        <v>206</v>
      </c>
      <c r="O68" s="73" t="s">
        <v>206</v>
      </c>
      <c r="P68" s="73" t="s">
        <v>206</v>
      </c>
      <c r="Q68" s="73" t="s">
        <v>206</v>
      </c>
    </row>
    <row r="69" spans="1:25" ht="93.6" x14ac:dyDescent="0.3">
      <c r="A69" s="68" t="s">
        <v>114</v>
      </c>
      <c r="B69" s="69" t="s">
        <v>263</v>
      </c>
      <c r="C69" s="70" t="s">
        <v>204</v>
      </c>
      <c r="D69" s="69" t="s">
        <v>361</v>
      </c>
      <c r="E69" s="72">
        <v>42736</v>
      </c>
      <c r="F69" s="72">
        <v>43100</v>
      </c>
      <c r="G69" s="72">
        <v>42736</v>
      </c>
      <c r="H69" s="72" t="s">
        <v>206</v>
      </c>
      <c r="I69" s="73" t="s">
        <v>206</v>
      </c>
      <c r="J69" s="73" t="s">
        <v>206</v>
      </c>
      <c r="K69" s="73" t="s">
        <v>206</v>
      </c>
      <c r="L69" s="73" t="s">
        <v>206</v>
      </c>
      <c r="M69" s="73" t="s">
        <v>206</v>
      </c>
      <c r="N69" s="73" t="s">
        <v>206</v>
      </c>
      <c r="O69" s="73" t="s">
        <v>206</v>
      </c>
      <c r="P69" s="73" t="s">
        <v>206</v>
      </c>
      <c r="Q69" s="73" t="s">
        <v>206</v>
      </c>
    </row>
    <row r="70" spans="1:25" ht="109.2" x14ac:dyDescent="0.3">
      <c r="A70" s="68" t="s">
        <v>116</v>
      </c>
      <c r="B70" s="69" t="s">
        <v>264</v>
      </c>
      <c r="C70" s="70" t="s">
        <v>204</v>
      </c>
      <c r="D70" s="69" t="s">
        <v>361</v>
      </c>
      <c r="E70" s="72">
        <v>42736</v>
      </c>
      <c r="F70" s="72">
        <v>43100</v>
      </c>
      <c r="G70" s="72">
        <v>42736</v>
      </c>
      <c r="H70" s="72" t="s">
        <v>206</v>
      </c>
      <c r="I70" s="73" t="s">
        <v>206</v>
      </c>
      <c r="J70" s="73" t="s">
        <v>206</v>
      </c>
      <c r="K70" s="73" t="s">
        <v>206</v>
      </c>
      <c r="L70" s="73" t="s">
        <v>206</v>
      </c>
      <c r="M70" s="73" t="s">
        <v>206</v>
      </c>
      <c r="N70" s="73" t="s">
        <v>206</v>
      </c>
      <c r="O70" s="73" t="s">
        <v>206</v>
      </c>
      <c r="P70" s="73" t="s">
        <v>206</v>
      </c>
      <c r="Q70" s="73" t="s">
        <v>206</v>
      </c>
    </row>
    <row r="71" spans="1:25" s="66" customFormat="1" ht="75" customHeight="1" x14ac:dyDescent="0.3">
      <c r="A71" s="61"/>
      <c r="B71" s="82" t="s">
        <v>49</v>
      </c>
      <c r="C71" s="62"/>
      <c r="D71" s="62"/>
      <c r="E71" s="63"/>
      <c r="F71" s="63"/>
      <c r="G71" s="63"/>
      <c r="H71" s="63"/>
      <c r="I71" s="64"/>
      <c r="J71" s="64"/>
      <c r="K71" s="64"/>
      <c r="L71" s="64"/>
      <c r="M71" s="64"/>
      <c r="N71" s="64"/>
      <c r="O71" s="65"/>
      <c r="P71" s="64"/>
      <c r="Q71" s="64"/>
      <c r="S71" s="67">
        <f t="shared" ref="S71:T74" si="2">I71+K71+M71+O71</f>
        <v>0</v>
      </c>
      <c r="T71" s="67">
        <f t="shared" si="2"/>
        <v>0</v>
      </c>
    </row>
    <row r="72" spans="1:25" s="66" customFormat="1" ht="78" x14ac:dyDescent="0.3">
      <c r="A72" s="68" t="s">
        <v>50</v>
      </c>
      <c r="B72" s="85" t="s">
        <v>265</v>
      </c>
      <c r="C72" s="70" t="s">
        <v>204</v>
      </c>
      <c r="D72" s="69" t="s">
        <v>244</v>
      </c>
      <c r="E72" s="72">
        <v>42736</v>
      </c>
      <c r="F72" s="72">
        <v>43100</v>
      </c>
      <c r="G72" s="72">
        <v>42736</v>
      </c>
      <c r="H72" s="72" t="s">
        <v>206</v>
      </c>
      <c r="I72" s="64">
        <v>0</v>
      </c>
      <c r="J72" s="64">
        <v>0</v>
      </c>
      <c r="K72" s="64">
        <v>100</v>
      </c>
      <c r="L72" s="64">
        <v>0</v>
      </c>
      <c r="M72" s="64">
        <v>100</v>
      </c>
      <c r="N72" s="64">
        <v>0</v>
      </c>
      <c r="O72" s="75">
        <v>109.7</v>
      </c>
      <c r="P72" s="64">
        <v>0</v>
      </c>
      <c r="Q72" s="64" t="s">
        <v>206</v>
      </c>
      <c r="S72" s="67">
        <f t="shared" si="2"/>
        <v>309.7</v>
      </c>
      <c r="T72" s="67">
        <f t="shared" si="2"/>
        <v>0</v>
      </c>
    </row>
    <row r="73" spans="1:25" s="66" customFormat="1" ht="187.2" x14ac:dyDescent="0.3">
      <c r="A73" s="68" t="s">
        <v>52</v>
      </c>
      <c r="B73" s="86" t="s">
        <v>266</v>
      </c>
      <c r="C73" s="70" t="s">
        <v>204</v>
      </c>
      <c r="D73" s="69" t="s">
        <v>267</v>
      </c>
      <c r="E73" s="72">
        <v>42736</v>
      </c>
      <c r="F73" s="72">
        <v>43100</v>
      </c>
      <c r="G73" s="72">
        <v>42736</v>
      </c>
      <c r="H73" s="72" t="s">
        <v>206</v>
      </c>
      <c r="I73" s="64">
        <v>0</v>
      </c>
      <c r="J73" s="64">
        <v>0</v>
      </c>
      <c r="K73" s="138">
        <v>10.3</v>
      </c>
      <c r="L73" s="139">
        <v>10.3</v>
      </c>
      <c r="M73" s="138">
        <v>1698.5</v>
      </c>
      <c r="N73" s="64">
        <v>0</v>
      </c>
      <c r="O73" s="64">
        <v>0</v>
      </c>
      <c r="P73" s="64">
        <v>0</v>
      </c>
      <c r="Q73" s="87"/>
      <c r="S73" s="67">
        <f t="shared" si="2"/>
        <v>1708.8</v>
      </c>
      <c r="T73" s="67">
        <f t="shared" si="2"/>
        <v>10.3</v>
      </c>
    </row>
    <row r="74" spans="1:25" s="66" customFormat="1" ht="109.2" x14ac:dyDescent="0.3">
      <c r="A74" s="68" t="s">
        <v>54</v>
      </c>
      <c r="B74" s="85" t="s">
        <v>268</v>
      </c>
      <c r="C74" s="70" t="s">
        <v>204</v>
      </c>
      <c r="D74" s="69" t="s">
        <v>269</v>
      </c>
      <c r="E74" s="72">
        <v>42736</v>
      </c>
      <c r="F74" s="72">
        <v>43100</v>
      </c>
      <c r="G74" s="72">
        <v>42736</v>
      </c>
      <c r="H74" s="72" t="s">
        <v>206</v>
      </c>
      <c r="I74" s="64">
        <v>0</v>
      </c>
      <c r="J74" s="64">
        <v>0</v>
      </c>
      <c r="K74" s="64">
        <v>0</v>
      </c>
      <c r="L74" s="64">
        <v>0</v>
      </c>
      <c r="M74" s="64">
        <v>153.75</v>
      </c>
      <c r="N74" s="64">
        <v>0</v>
      </c>
      <c r="O74" s="64">
        <v>0</v>
      </c>
      <c r="P74" s="64">
        <v>0</v>
      </c>
      <c r="Q74" s="64"/>
      <c r="S74" s="67">
        <f t="shared" si="2"/>
        <v>153.75</v>
      </c>
      <c r="T74" s="67">
        <f t="shared" si="2"/>
        <v>0</v>
      </c>
    </row>
    <row r="75" spans="1:25" s="66" customFormat="1" ht="91.8" customHeight="1" x14ac:dyDescent="0.3">
      <c r="A75" s="68" t="s">
        <v>56</v>
      </c>
      <c r="B75" s="86" t="s">
        <v>270</v>
      </c>
      <c r="C75" s="70" t="s">
        <v>204</v>
      </c>
      <c r="D75" s="69" t="s">
        <v>244</v>
      </c>
      <c r="E75" s="72">
        <v>42736</v>
      </c>
      <c r="F75" s="72">
        <v>43100</v>
      </c>
      <c r="G75" s="72">
        <v>42736</v>
      </c>
      <c r="H75" s="72" t="s">
        <v>206</v>
      </c>
      <c r="I75" s="64">
        <v>0</v>
      </c>
      <c r="J75" s="64">
        <v>0</v>
      </c>
      <c r="K75" s="64">
        <v>0</v>
      </c>
      <c r="L75" s="64">
        <v>4</v>
      </c>
      <c r="M75" s="64">
        <v>0</v>
      </c>
      <c r="N75" s="64">
        <v>0</v>
      </c>
      <c r="O75" s="75">
        <v>100</v>
      </c>
      <c r="P75" s="64">
        <v>0</v>
      </c>
      <c r="Q75" s="64"/>
      <c r="S75" s="67"/>
      <c r="T75" s="67"/>
    </row>
    <row r="76" spans="1:25" s="66" customFormat="1" ht="96.6" customHeight="1" x14ac:dyDescent="0.3">
      <c r="A76" s="68" t="s">
        <v>60</v>
      </c>
      <c r="B76" s="85" t="s">
        <v>271</v>
      </c>
      <c r="C76" s="70" t="s">
        <v>204</v>
      </c>
      <c r="D76" s="69" t="s">
        <v>209</v>
      </c>
      <c r="E76" s="72">
        <v>42736</v>
      </c>
      <c r="F76" s="72">
        <v>43100</v>
      </c>
      <c r="G76" s="72">
        <v>42736</v>
      </c>
      <c r="H76" s="72" t="s">
        <v>206</v>
      </c>
      <c r="I76" s="64" t="s">
        <v>206</v>
      </c>
      <c r="J76" s="64" t="s">
        <v>206</v>
      </c>
      <c r="K76" s="64" t="s">
        <v>206</v>
      </c>
      <c r="L76" s="64" t="s">
        <v>206</v>
      </c>
      <c r="M76" s="64" t="s">
        <v>206</v>
      </c>
      <c r="N76" s="64" t="s">
        <v>206</v>
      </c>
      <c r="O76" s="75" t="s">
        <v>206</v>
      </c>
      <c r="P76" s="64" t="s">
        <v>206</v>
      </c>
      <c r="Q76" s="64" t="s">
        <v>206</v>
      </c>
      <c r="S76" s="67"/>
      <c r="T76" s="67"/>
    </row>
    <row r="77" spans="1:25" x14ac:dyDescent="0.3">
      <c r="A77" s="193" t="s">
        <v>35</v>
      </c>
      <c r="B77" s="193"/>
      <c r="C77" s="193"/>
      <c r="D77" s="193"/>
      <c r="E77" s="193"/>
      <c r="F77" s="193"/>
      <c r="G77" s="193"/>
      <c r="H77" s="193"/>
      <c r="I77" s="77">
        <f t="shared" ref="I77:O77" si="3">SUM(I13:I75)</f>
        <v>340249.59999999998</v>
      </c>
      <c r="J77" s="77">
        <f t="shared" si="3"/>
        <v>287567.40000000002</v>
      </c>
      <c r="K77" s="77">
        <f t="shared" si="3"/>
        <v>355796.89999999997</v>
      </c>
      <c r="L77" s="77">
        <f t="shared" si="3"/>
        <v>327023.39999999997</v>
      </c>
      <c r="M77" s="77">
        <f t="shared" si="3"/>
        <v>360259.15</v>
      </c>
      <c r="N77" s="77">
        <f t="shared" si="3"/>
        <v>0</v>
      </c>
      <c r="O77" s="78">
        <f t="shared" si="3"/>
        <v>369438.00000000006</v>
      </c>
      <c r="P77" s="77">
        <f>SUM(P13:P76)</f>
        <v>0</v>
      </c>
      <c r="Q77" s="73" t="s">
        <v>206</v>
      </c>
    </row>
    <row r="78" spans="1:25" s="13" customFormat="1" ht="60.6" customHeight="1" x14ac:dyDescent="0.35">
      <c r="A78" s="194" t="s">
        <v>272</v>
      </c>
      <c r="B78" s="194"/>
      <c r="C78" s="194"/>
      <c r="D78" s="194"/>
      <c r="E78" s="194"/>
      <c r="F78" s="79" t="s">
        <v>3</v>
      </c>
      <c r="G78" s="1"/>
      <c r="H78" s="79"/>
      <c r="I78" s="79"/>
      <c r="J78" s="10"/>
      <c r="M78" s="10"/>
      <c r="N78" s="80" t="s">
        <v>273</v>
      </c>
      <c r="O78" s="10"/>
      <c r="P78" s="10"/>
      <c r="R78" s="1"/>
      <c r="S78" s="10"/>
      <c r="U78" s="10"/>
      <c r="V78" s="1"/>
      <c r="W78" s="1"/>
      <c r="Y78" s="1"/>
    </row>
    <row r="79" spans="1:25" s="13" customFormat="1" x14ac:dyDescent="0.3">
      <c r="B79" s="16"/>
      <c r="C79" s="16"/>
      <c r="D79" s="16"/>
      <c r="E79" s="11"/>
      <c r="F79" s="12" t="s">
        <v>13</v>
      </c>
      <c r="G79" s="11"/>
      <c r="H79" s="4"/>
      <c r="I79" s="4"/>
      <c r="N79" s="124" t="s">
        <v>274</v>
      </c>
      <c r="O79" s="125"/>
      <c r="V79" s="1"/>
      <c r="W79" s="1"/>
      <c r="Y79" s="1"/>
    </row>
    <row r="80" spans="1:25" s="13" customFormat="1" ht="25.2" customHeight="1" x14ac:dyDescent="0.3">
      <c r="A80" s="195"/>
      <c r="B80" s="195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30" s="89" customFormat="1" ht="16.2" customHeight="1" x14ac:dyDescent="0.3">
      <c r="A81" s="37" t="s">
        <v>275</v>
      </c>
      <c r="B81" s="1"/>
      <c r="C81" s="1"/>
      <c r="D81" s="1"/>
      <c r="E81" s="1"/>
      <c r="F81" s="88"/>
      <c r="AA81" s="90"/>
      <c r="AB81" s="90"/>
      <c r="AC81" s="90"/>
      <c r="AD81" s="90"/>
    </row>
    <row r="82" spans="1:30" s="89" customFormat="1" x14ac:dyDescent="0.3">
      <c r="A82" s="37" t="s">
        <v>276</v>
      </c>
      <c r="B82" s="1"/>
      <c r="C82" s="1"/>
      <c r="D82" s="1"/>
      <c r="E82" s="1"/>
      <c r="F82" s="88"/>
      <c r="AA82" s="90"/>
      <c r="AB82" s="90"/>
      <c r="AC82" s="90"/>
      <c r="AD82" s="90" t="s">
        <v>277</v>
      </c>
    </row>
  </sheetData>
  <mergeCells count="24">
    <mergeCell ref="A77:H77"/>
    <mergeCell ref="A78:E78"/>
    <mergeCell ref="A80:B80"/>
    <mergeCell ref="G8:G10"/>
    <mergeCell ref="H8:H10"/>
    <mergeCell ref="A8:A10"/>
    <mergeCell ref="B8:B10"/>
    <mergeCell ref="C8:C10"/>
    <mergeCell ref="D8:D10"/>
    <mergeCell ref="E8:E10"/>
    <mergeCell ref="F8:F10"/>
    <mergeCell ref="I8:P8"/>
    <mergeCell ref="Q8:Q10"/>
    <mergeCell ref="I9:J9"/>
    <mergeCell ref="K9:L9"/>
    <mergeCell ref="M9:N9"/>
    <mergeCell ref="O9:P9"/>
    <mergeCell ref="O1:Q1"/>
    <mergeCell ref="A7:Q7"/>
    <mergeCell ref="A2:Q2"/>
    <mergeCell ref="A3:Q3"/>
    <mergeCell ref="A4:Q4"/>
    <mergeCell ref="A5:Q5"/>
    <mergeCell ref="A6:Q6"/>
  </mergeCells>
  <pageMargins left="0" right="0" top="0.15748031496062992" bottom="0.35433070866141736" header="0.31496062992125984" footer="0.31496062992125984"/>
  <pageSetup paperSize="9" scale="58" fitToHeight="0" orientation="landscape" r:id="rId1"/>
  <headerFooter>
    <oddFooter>&amp;C &amp;P</oddFooter>
  </headerFooter>
  <rowBreaks count="7" manualBreakCount="7">
    <brk id="28" max="16" man="1"/>
    <brk id="32" max="16" man="1"/>
    <brk id="35" max="16" man="1"/>
    <brk id="40" max="16" man="1"/>
    <brk id="44" max="16" man="1"/>
    <brk id="48" max="16" man="1"/>
    <brk id="5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Андрей В. Скоробогатько</cp:lastModifiedBy>
  <cp:lastPrinted>2017-07-27T09:42:02Z</cp:lastPrinted>
  <dcterms:created xsi:type="dcterms:W3CDTF">2010-04-08T05:43:02Z</dcterms:created>
  <dcterms:modified xsi:type="dcterms:W3CDTF">2017-07-27T12:35:10Z</dcterms:modified>
</cp:coreProperties>
</file>